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updateLinks="never" codeName="ThisWorkbook" defaultThemeVersion="124226"/>
  <mc:AlternateContent xmlns:mc="http://schemas.openxmlformats.org/markup-compatibility/2006">
    <mc:Choice Requires="x15">
      <x15ac:absPath xmlns:x15ac="http://schemas.microsoft.com/office/spreadsheetml/2010/11/ac" url="Z:\04-PORTAIL\FEADER 2023-2027\Aides FEADER 2023-2027\78.011_Conseil secteur agricole_AAP\3_Formulaire de demande de paiement\"/>
    </mc:Choice>
  </mc:AlternateContent>
  <xr:revisionPtr revIDLastSave="0" documentId="13_ncr:1_{ED4CFCE7-FFBB-4180-A98B-961B691CE686}" xr6:coauthVersionLast="36" xr6:coauthVersionMax="36" xr10:uidLastSave="{00000000-0000-0000-0000-000000000000}"/>
  <workbookProtection workbookAlgorithmName="SHA-512" workbookHashValue="3GorRwEe92sOCeizTBxNvA8c9Ekov63aCsNidUb3KYD0yYIpkBuPNTK5YeXY4zO3lwaEAQV1N4BEMDRtof5/7Q==" workbookSaltValue="7hHbINiLWY5HUyzjxjMIfA==" workbookSpinCount="100000" lockStructure="1"/>
  <bookViews>
    <workbookView xWindow="0" yWindow="0" windowWidth="28800" windowHeight="11625" xr2:uid="{00000000-000D-0000-FFFF-FFFF00000000}"/>
  </bookViews>
  <sheets>
    <sheet name="Notice accueil" sheetId="45" r:id="rId1"/>
    <sheet name="Fiche Bénéficiaire" sheetId="55" r:id="rId2"/>
    <sheet name="Dépenses OCS" sheetId="39" r:id="rId3"/>
    <sheet name="Indicateurs" sheetId="65" r:id="rId4"/>
    <sheet name="Fiche SI" sheetId="57" state="hidden" r:id="rId5"/>
    <sheet name="Synthese" sheetId="53" state="hidden" r:id="rId6"/>
    <sheet name="Majoration TA" sheetId="61" state="hidden" r:id="rId7"/>
    <sheet name="Postes de dépense" sheetId="58" state="hidden" r:id="rId8"/>
    <sheet name="OCS" sheetId="59" state="hidden" r:id="rId9"/>
    <sheet name="Légende" sheetId="60" state="hidden" r:id="rId10"/>
  </sheets>
  <definedNames>
    <definedName name="_xlnm._FilterDatabase" localSheetId="7" hidden="1">'Postes de dépense'!#REF!</definedName>
    <definedName name="_Hlk119921694" localSheetId="3">Indicateurs!$B$40</definedName>
    <definedName name="_Hlk120615506" localSheetId="3">Indicateurs!#REF!</definedName>
    <definedName name="Assiette_PSN" localSheetId="3">Synthese!#REF!</definedName>
    <definedName name="Assiette_PSN">Synthese!#REF!</definedName>
    <definedName name="Barèmes" localSheetId="4">#REF!</definedName>
    <definedName name="Barèmes" localSheetId="3">#REF!</definedName>
    <definedName name="Barèmes" localSheetId="5">#REF!</definedName>
    <definedName name="Barèmes">#REF!</definedName>
    <definedName name="BASE_GPD" localSheetId="3">Tableau7[]</definedName>
    <definedName name="BASE_GPD">Tableau7[]</definedName>
    <definedName name="BASE_PD" localSheetId="3">Tableau9[Postes de dépenses]</definedName>
    <definedName name="BASE_PD">Tableau9[Postes de dépenses]</definedName>
    <definedName name="Coûts_unitaires_bénévolat" localSheetId="4">#REF!</definedName>
    <definedName name="Coûts_unitaires_bénévolat" localSheetId="3">#REF!</definedName>
    <definedName name="Coûts_unitaires_bénévolat" localSheetId="5">#REF!</definedName>
    <definedName name="Coûts_unitaires_bénévolat">#REF!</definedName>
    <definedName name="Filière">'Fiche SI'!#REF!</definedName>
    <definedName name="Forfaits" localSheetId="4">#REF!</definedName>
    <definedName name="Forfaits" localSheetId="3">#REF!</definedName>
    <definedName name="Forfaits" localSheetId="5">#REF!</definedName>
    <definedName name="Forfaits">#REF!</definedName>
    <definedName name="Libellé_Projet">'Fiche Bénéficiaire'!$C$14</definedName>
    <definedName name="Liste_Filières">'Majoration TA'!$B$10:$D$10</definedName>
    <definedName name="Liste_Grands_Postes" localSheetId="3">Tableau27[Grand poste de dépenses]</definedName>
    <definedName name="Liste_Grands_Postes">Tableau27[Grand poste de dépenses]</definedName>
    <definedName name="Liste_OCS" localSheetId="3">Tableau24[[OCS]:[Montant]]</definedName>
    <definedName name="Liste_OCS">Tableau24[[OCS]:[Montant]]</definedName>
    <definedName name="Liste_TAM" localSheetId="3">Tableau20[[Nom]:[Taux]]</definedName>
    <definedName name="Liste_TAM">Tableau20[[Nom]:[Taux]]</definedName>
    <definedName name="MMAP" localSheetId="3">Synthese!#REF!</definedName>
    <definedName name="MMAP">Synthese!#REF!</definedName>
    <definedName name="Montant_aide" localSheetId="3">Synthese!#REF!</definedName>
    <definedName name="Montant_aide">Synthese!#REF!</definedName>
    <definedName name="Montant_autres_aides_publiques">'Fiche SI'!#REF!</definedName>
    <definedName name="Montant_projet_présenté">'Fiche Bénéficiaire'!$C$16</definedName>
    <definedName name="Mt_Contribution_Nature">'Fiche SI'!#REF!</definedName>
    <definedName name="MT_RETENU_POSTE_1" localSheetId="4">Tableau15[Montant total des dépenses retenues]</definedName>
    <definedName name="MT_RETENU_POSTE_1" localSheetId="3">Tableau15[Montant total des dépenses retenues]</definedName>
    <definedName name="MT_RETENU_POSTE_1">Tableau15[Montant total des dépenses retenues]</definedName>
    <definedName name="N_TI">'Notice accueil'!$I$8</definedName>
    <definedName name="Nom_du_bénéficiaire">'Fiche Bénéficiaire'!$C$10</definedName>
    <definedName name="Nom_instructeur">'Fiche SI'!$B$10</definedName>
    <definedName name="Noms_Cofinanceurs">'Fiche SI'!#REF!</definedName>
    <definedName name="Noms_Dispositif" localSheetId="3">#REF!</definedName>
    <definedName name="Noms_Dispositif">#REF!</definedName>
    <definedName name="Noms_OCS" localSheetId="3">Tableau24[OCS]</definedName>
    <definedName name="Noms_OCS">Tableau24[OCS]</definedName>
    <definedName name="Noms_TAM" localSheetId="3">Tableau20[Nom]</definedName>
    <definedName name="Noms_TAM">Tableau20[Nom]</definedName>
    <definedName name="Num_Dispositifs" localSheetId="3">Tableau10[N° Dispositif]</definedName>
    <definedName name="Num_Dispositifs">Tableau10[N° Dispositif]</definedName>
    <definedName name="Num_EUROPAC">'Fiche SI'!$B$13</definedName>
    <definedName name="Num_Instruction">'Fiche SI'!$B$14</definedName>
    <definedName name="Num_SIRET">'Fiche Bénéficiaire'!$C$11</definedName>
    <definedName name="Num_temporaire">'Fiche SI'!$B$12</definedName>
    <definedName name="OCS_Nom_TI_77_071" localSheetId="3">OCS_TI_77_071[OCS]</definedName>
    <definedName name="OCS_Nom_TI_77_071">OCS_TI_77_071[OCS]</definedName>
    <definedName name="OCS_Nom_TI_78_011" localSheetId="3">OCS_TI_78_011[OCS]</definedName>
    <definedName name="OCS_Nom_TI_78_011">OCS_TI_78_011[OCS]</definedName>
    <definedName name="Oui_Non" localSheetId="4">#REF!</definedName>
    <definedName name="Oui_Non" localSheetId="3">#REF!</definedName>
    <definedName name="Oui_Non" localSheetId="5">#REF!</definedName>
    <definedName name="Oui_Non">#REF!</definedName>
    <definedName name="PL_Aide">'Fiche SI'!#REF!</definedName>
    <definedName name="Plafond_Seuil" localSheetId="4">#REF!</definedName>
    <definedName name="Plafond_Seuil" localSheetId="3">#REF!</definedName>
    <definedName name="Plafond_Seuil" localSheetId="5">#REF!</definedName>
    <definedName name="Plafond_Seuil">#REF!</definedName>
    <definedName name="Plage_Action">'Dépenses OCS'!$O$6:$O$506</definedName>
    <definedName name="Plage_Mt_écarté">'Dépenses OCS'!$AA$6:$AA$506</definedName>
    <definedName name="Plage_Mt_Eligible">'Dépenses OCS'!$T$6:$T$506</definedName>
    <definedName name="Plage_Mt_ineligible">'Dépenses OCS'!$U$6:$U$506</definedName>
    <definedName name="Plage_Mt_Présente">'Dépenses OCS'!$I$6:$I$506</definedName>
    <definedName name="Plage_Mt_retenu">'Dépenses OCS'!$X$6:$X$506</definedName>
    <definedName name="Plage_OCS">'Dépenses OCS'!$P$6:$P$505</definedName>
    <definedName name="Plage_Qté_retenue">'Dépenses OCS'!$W$6:$W$506</definedName>
    <definedName name="Postes_Dépenses" localSheetId="4">#REF!</definedName>
    <definedName name="Postes_Dépenses" localSheetId="3">#REF!</definedName>
    <definedName name="Postes_Dépenses" localSheetId="5">#REF!</definedName>
    <definedName name="Postes_Dépenses">#REF!</definedName>
    <definedName name="Service_Instructeur">'Fiche SI'!$B$11</definedName>
    <definedName name="TA">'Fiche SI'!#REF!</definedName>
    <definedName name="TAB_Cofinanceurs">'Fiche SI'!#REF!</definedName>
    <definedName name="TAB_DEPENSES">'Dépenses OCS'!$A$6:$AA$506</definedName>
    <definedName name="TAB_DISPOSITIFS" localSheetId="3">Tableau10[]</definedName>
    <definedName name="TAB_DISPOSITIFS">Tableau10[]</definedName>
    <definedName name="TAB_GPD" localSheetId="3">Tableau27[]</definedName>
    <definedName name="TAB_GPD">Tableau27[]</definedName>
    <definedName name="TAB_GRD_POSTE_1" localSheetId="4">Tableau15[Action]</definedName>
    <definedName name="TAB_GRD_POSTE_1" localSheetId="3">Tableau15[Action]</definedName>
    <definedName name="TAB_GRD_POSTE_1">Tableau15[Action]</definedName>
    <definedName name="TAB_MONTANTS">#REF!</definedName>
    <definedName name="TAB_PP_Action">'Dépenses OCS'!$B$6:$B$505</definedName>
    <definedName name="TAB_PP_Mt">'Dépenses OCS'!$I$6:$I$505</definedName>
    <definedName name="Taux_de_cofinancement_UE">'Fiche SI'!#REF!</definedName>
    <definedName name="TI">'Fiche SI'!$A$6</definedName>
    <definedName name="TMAP">'Fiche SI'!#REF!</definedName>
    <definedName name="Unités" localSheetId="4">#REF!</definedName>
    <definedName name="Unités" localSheetId="3">#REF!</definedName>
    <definedName name="Unités" localSheetId="5">#REF!</definedName>
    <definedName name="Unités">#REF!</definedName>
    <definedName name="_xlnm.Print_Area" localSheetId="1">'Fiche Bénéficiaire'!$A$1:$F$53</definedName>
    <definedName name="_xlnm.Print_Area" localSheetId="4">'Fiche SI'!$A$1:$D$18</definedName>
    <definedName name="_xlnm.Print_Area" localSheetId="3">Indicateurs!$B$1:$F$48</definedName>
    <definedName name="_xlnm.Print_Area" localSheetId="0">'Notice accueil'!$A$1:$X$28</definedName>
    <definedName name="_xlnm.Print_Area" localSheetId="5">Synthese!$A$1:$G$42</definedName>
  </definedNames>
  <calcPr calcId="191029"/>
</workbook>
</file>

<file path=xl/calcChain.xml><?xml version="1.0" encoding="utf-8"?>
<calcChain xmlns="http://schemas.openxmlformats.org/spreadsheetml/2006/main">
  <c r="B8" i="57" l="1"/>
  <c r="B11" i="53"/>
  <c r="F24" i="55" l="1"/>
  <c r="W2" i="39" l="1"/>
  <c r="R2" i="39"/>
  <c r="G2" i="39"/>
  <c r="B16" i="57" l="1"/>
  <c r="B17" i="57"/>
  <c r="R9" i="39"/>
  <c r="W9" i="39" s="1"/>
  <c r="P9" i="39"/>
  <c r="O9" i="39"/>
  <c r="L9" i="39"/>
  <c r="K9" i="39"/>
  <c r="R8" i="39"/>
  <c r="W8" i="39" s="1"/>
  <c r="P8" i="39"/>
  <c r="O8" i="39"/>
  <c r="L8" i="39"/>
  <c r="K8" i="39"/>
  <c r="R7" i="39"/>
  <c r="W7" i="39" s="1"/>
  <c r="P7" i="39"/>
  <c r="O7" i="39"/>
  <c r="L7" i="39"/>
  <c r="K7" i="39"/>
  <c r="R6" i="39"/>
  <c r="W6" i="39" s="1"/>
  <c r="P6" i="39"/>
  <c r="O6" i="39"/>
  <c r="L6" i="39"/>
  <c r="K6" i="39"/>
  <c r="D14" i="65" l="1"/>
  <c r="D13" i="65"/>
  <c r="D8" i="65"/>
  <c r="D9" i="65"/>
  <c r="D10" i="65"/>
  <c r="D11" i="65"/>
  <c r="D7" i="65"/>
  <c r="C5" i="65"/>
  <c r="C29" i="55"/>
  <c r="C30" i="55"/>
  <c r="C31" i="55"/>
  <c r="C32" i="55"/>
  <c r="C33" i="55"/>
  <c r="C34" i="55"/>
  <c r="C35" i="55"/>
  <c r="C36" i="55"/>
  <c r="C37" i="55"/>
  <c r="C38" i="55"/>
  <c r="C39" i="55"/>
  <c r="C40" i="55"/>
  <c r="C41" i="55"/>
  <c r="C42" i="55"/>
  <c r="I20" i="65"/>
  <c r="I21" i="65"/>
  <c r="I22" i="65"/>
  <c r="I23" i="65"/>
  <c r="I24" i="65"/>
  <c r="I25" i="65"/>
  <c r="I26" i="65"/>
  <c r="I27" i="65"/>
  <c r="I28" i="65"/>
  <c r="I29" i="65"/>
  <c r="I30" i="65"/>
  <c r="I31" i="65"/>
  <c r="I32" i="65"/>
  <c r="I33" i="65"/>
  <c r="I34" i="65"/>
  <c r="I35" i="65"/>
  <c r="I36" i="65"/>
  <c r="I37" i="65"/>
  <c r="I38" i="65"/>
  <c r="I19" i="65"/>
  <c r="F19" i="65"/>
  <c r="F23" i="55" s="1"/>
  <c r="F20" i="65"/>
  <c r="F21" i="65"/>
  <c r="F25" i="55" s="1"/>
  <c r="F22" i="65"/>
  <c r="F26" i="55" s="1"/>
  <c r="F23" i="65"/>
  <c r="F27" i="55" s="1"/>
  <c r="F24" i="65"/>
  <c r="F28" i="55" s="1"/>
  <c r="F25" i="65"/>
  <c r="F29" i="55" s="1"/>
  <c r="F26" i="65"/>
  <c r="F30" i="55" s="1"/>
  <c r="F27" i="65"/>
  <c r="F31" i="55" s="1"/>
  <c r="F28" i="65"/>
  <c r="F32" i="55" s="1"/>
  <c r="F29" i="65"/>
  <c r="F33" i="55" s="1"/>
  <c r="F30" i="65"/>
  <c r="F34" i="55" s="1"/>
  <c r="F31" i="65"/>
  <c r="F35" i="55" s="1"/>
  <c r="F32" i="65"/>
  <c r="F36" i="55" s="1"/>
  <c r="F33" i="65"/>
  <c r="F37" i="55" s="1"/>
  <c r="F34" i="65"/>
  <c r="F38" i="55" s="1"/>
  <c r="F35" i="65"/>
  <c r="F39" i="55" s="1"/>
  <c r="F36" i="65"/>
  <c r="F40" i="55" s="1"/>
  <c r="F37" i="65"/>
  <c r="F41" i="55" s="1"/>
  <c r="F38" i="65"/>
  <c r="F42" i="55" s="1"/>
  <c r="F43" i="55" l="1"/>
  <c r="B7" i="53" l="1"/>
  <c r="B12" i="53"/>
  <c r="B10" i="53"/>
  <c r="B9" i="53"/>
  <c r="B8" i="53"/>
  <c r="B6" i="53"/>
  <c r="B5" i="53"/>
  <c r="X5" i="39" l="1"/>
  <c r="T5" i="39"/>
  <c r="U5" i="39" s="1"/>
  <c r="A20" i="53" l="1"/>
  <c r="A21" i="53"/>
  <c r="A22" i="53"/>
  <c r="A23" i="53"/>
  <c r="A24" i="53"/>
  <c r="A25" i="53"/>
  <c r="A26" i="53"/>
  <c r="A27" i="53"/>
  <c r="A28" i="53"/>
  <c r="A29" i="53"/>
  <c r="A30" i="53"/>
  <c r="A31" i="53"/>
  <c r="A32" i="53"/>
  <c r="A33" i="53"/>
  <c r="A34" i="53"/>
  <c r="A35" i="53"/>
  <c r="A36" i="53"/>
  <c r="A37" i="53"/>
  <c r="A38" i="53"/>
  <c r="A39" i="53"/>
  <c r="R469" i="39"/>
  <c r="W469" i="39" s="1"/>
  <c r="P469" i="39"/>
  <c r="O469" i="39"/>
  <c r="L469" i="39"/>
  <c r="K469" i="39"/>
  <c r="R468" i="39"/>
  <c r="W468" i="39" s="1"/>
  <c r="P468" i="39"/>
  <c r="O468" i="39"/>
  <c r="L468" i="39"/>
  <c r="K468" i="39"/>
  <c r="R467" i="39"/>
  <c r="W467" i="39" s="1"/>
  <c r="P467" i="39"/>
  <c r="O467" i="39"/>
  <c r="L467" i="39"/>
  <c r="K467" i="39"/>
  <c r="R466" i="39"/>
  <c r="W466" i="39" s="1"/>
  <c r="P466" i="39"/>
  <c r="O466" i="39"/>
  <c r="L466" i="39"/>
  <c r="K466" i="39"/>
  <c r="R465" i="39"/>
  <c r="W465" i="39" s="1"/>
  <c r="P465" i="39"/>
  <c r="O465" i="39"/>
  <c r="L465" i="39"/>
  <c r="K465" i="39"/>
  <c r="R464" i="39"/>
  <c r="W464" i="39" s="1"/>
  <c r="P464" i="39"/>
  <c r="O464" i="39"/>
  <c r="L464" i="39"/>
  <c r="K464" i="39"/>
  <c r="R463" i="39"/>
  <c r="W463" i="39" s="1"/>
  <c r="P463" i="39"/>
  <c r="O463" i="39"/>
  <c r="L463" i="39"/>
  <c r="K463" i="39"/>
  <c r="R462" i="39"/>
  <c r="W462" i="39" s="1"/>
  <c r="P462" i="39"/>
  <c r="O462" i="39"/>
  <c r="L462" i="39"/>
  <c r="K462" i="39"/>
  <c r="R461" i="39"/>
  <c r="W461" i="39" s="1"/>
  <c r="P461" i="39"/>
  <c r="O461" i="39"/>
  <c r="L461" i="39"/>
  <c r="K461" i="39"/>
  <c r="R460" i="39"/>
  <c r="W460" i="39" s="1"/>
  <c r="P460" i="39"/>
  <c r="O460" i="39"/>
  <c r="L460" i="39"/>
  <c r="K460" i="39"/>
  <c r="R459" i="39"/>
  <c r="W459" i="39" s="1"/>
  <c r="P459" i="39"/>
  <c r="O459" i="39"/>
  <c r="L459" i="39"/>
  <c r="K459" i="39"/>
  <c r="R458" i="39"/>
  <c r="W458" i="39" s="1"/>
  <c r="P458" i="39"/>
  <c r="O458" i="39"/>
  <c r="L458" i="39"/>
  <c r="K458" i="39"/>
  <c r="R457" i="39"/>
  <c r="W457" i="39" s="1"/>
  <c r="P457" i="39"/>
  <c r="O457" i="39"/>
  <c r="L457" i="39"/>
  <c r="K457" i="39"/>
  <c r="R456" i="39"/>
  <c r="W456" i="39" s="1"/>
  <c r="P456" i="39"/>
  <c r="O456" i="39"/>
  <c r="L456" i="39"/>
  <c r="K456" i="39"/>
  <c r="R455" i="39"/>
  <c r="W455" i="39" s="1"/>
  <c r="P455" i="39"/>
  <c r="O455" i="39"/>
  <c r="L455" i="39"/>
  <c r="K455" i="39"/>
  <c r="R454" i="39"/>
  <c r="W454" i="39" s="1"/>
  <c r="P454" i="39"/>
  <c r="O454" i="39"/>
  <c r="L454" i="39"/>
  <c r="K454" i="39"/>
  <c r="R453" i="39"/>
  <c r="W453" i="39" s="1"/>
  <c r="P453" i="39"/>
  <c r="O453" i="39"/>
  <c r="L453" i="39"/>
  <c r="K453" i="39"/>
  <c r="R452" i="39"/>
  <c r="W452" i="39" s="1"/>
  <c r="P452" i="39"/>
  <c r="O452" i="39"/>
  <c r="L452" i="39"/>
  <c r="K452" i="39"/>
  <c r="R451" i="39"/>
  <c r="W451" i="39" s="1"/>
  <c r="P451" i="39"/>
  <c r="O451" i="39"/>
  <c r="L451" i="39"/>
  <c r="K451" i="39"/>
  <c r="R450" i="39"/>
  <c r="W450" i="39" s="1"/>
  <c r="P450" i="39"/>
  <c r="O450" i="39"/>
  <c r="L450" i="39"/>
  <c r="K450" i="39"/>
  <c r="R449" i="39"/>
  <c r="W449" i="39" s="1"/>
  <c r="P449" i="39"/>
  <c r="O449" i="39"/>
  <c r="L449" i="39"/>
  <c r="K449" i="39"/>
  <c r="R448" i="39"/>
  <c r="W448" i="39" s="1"/>
  <c r="P448" i="39"/>
  <c r="O448" i="39"/>
  <c r="L448" i="39"/>
  <c r="K448" i="39"/>
  <c r="R491" i="39"/>
  <c r="W491" i="39" s="1"/>
  <c r="P491" i="39"/>
  <c r="O491" i="39"/>
  <c r="L491" i="39"/>
  <c r="K491" i="39"/>
  <c r="R490" i="39"/>
  <c r="W490" i="39" s="1"/>
  <c r="P490" i="39"/>
  <c r="O490" i="39"/>
  <c r="L490" i="39"/>
  <c r="K490" i="39"/>
  <c r="R489" i="39"/>
  <c r="W489" i="39" s="1"/>
  <c r="P489" i="39"/>
  <c r="O489" i="39"/>
  <c r="L489" i="39"/>
  <c r="K489" i="39"/>
  <c r="R488" i="39"/>
  <c r="W488" i="39" s="1"/>
  <c r="P488" i="39"/>
  <c r="O488" i="39"/>
  <c r="L488" i="39"/>
  <c r="K488" i="39"/>
  <c r="R487" i="39"/>
  <c r="W487" i="39" s="1"/>
  <c r="P487" i="39"/>
  <c r="O487" i="39"/>
  <c r="L487" i="39"/>
  <c r="K487" i="39"/>
  <c r="R486" i="39"/>
  <c r="W486" i="39" s="1"/>
  <c r="P486" i="39"/>
  <c r="O486" i="39"/>
  <c r="L486" i="39"/>
  <c r="K486" i="39"/>
  <c r="R485" i="39"/>
  <c r="W485" i="39" s="1"/>
  <c r="P485" i="39"/>
  <c r="O485" i="39"/>
  <c r="L485" i="39"/>
  <c r="K485" i="39"/>
  <c r="R484" i="39"/>
  <c r="W484" i="39" s="1"/>
  <c r="P484" i="39"/>
  <c r="O484" i="39"/>
  <c r="L484" i="39"/>
  <c r="K484" i="39"/>
  <c r="R483" i="39"/>
  <c r="W483" i="39" s="1"/>
  <c r="P483" i="39"/>
  <c r="O483" i="39"/>
  <c r="L483" i="39"/>
  <c r="K483" i="39"/>
  <c r="R482" i="39"/>
  <c r="W482" i="39" s="1"/>
  <c r="P482" i="39"/>
  <c r="O482" i="39"/>
  <c r="L482" i="39"/>
  <c r="K482" i="39"/>
  <c r="R481" i="39"/>
  <c r="W481" i="39" s="1"/>
  <c r="P481" i="39"/>
  <c r="O481" i="39"/>
  <c r="L481" i="39"/>
  <c r="K481" i="39"/>
  <c r="R480" i="39"/>
  <c r="W480" i="39" s="1"/>
  <c r="P480" i="39"/>
  <c r="O480" i="39"/>
  <c r="L480" i="39"/>
  <c r="K480" i="39"/>
  <c r="R479" i="39"/>
  <c r="W479" i="39" s="1"/>
  <c r="P479" i="39"/>
  <c r="O479" i="39"/>
  <c r="L479" i="39"/>
  <c r="K479" i="39"/>
  <c r="R478" i="39"/>
  <c r="W478" i="39" s="1"/>
  <c r="P478" i="39"/>
  <c r="O478" i="39"/>
  <c r="L478" i="39"/>
  <c r="K478" i="39"/>
  <c r="R477" i="39"/>
  <c r="W477" i="39" s="1"/>
  <c r="P477" i="39"/>
  <c r="O477" i="39"/>
  <c r="L477" i="39"/>
  <c r="K477" i="39"/>
  <c r="R476" i="39"/>
  <c r="W476" i="39" s="1"/>
  <c r="P476" i="39"/>
  <c r="O476" i="39"/>
  <c r="L476" i="39"/>
  <c r="K476" i="39"/>
  <c r="R475" i="39"/>
  <c r="W475" i="39" s="1"/>
  <c r="P475" i="39"/>
  <c r="O475" i="39"/>
  <c r="L475" i="39"/>
  <c r="K475" i="39"/>
  <c r="R474" i="39"/>
  <c r="W474" i="39" s="1"/>
  <c r="P474" i="39"/>
  <c r="O474" i="39"/>
  <c r="L474" i="39"/>
  <c r="K474" i="39"/>
  <c r="R473" i="39"/>
  <c r="W473" i="39" s="1"/>
  <c r="P473" i="39"/>
  <c r="O473" i="39"/>
  <c r="L473" i="39"/>
  <c r="K473" i="39"/>
  <c r="R472" i="39"/>
  <c r="W472" i="39" s="1"/>
  <c r="P472" i="39"/>
  <c r="O472" i="39"/>
  <c r="L472" i="39"/>
  <c r="K472" i="39"/>
  <c r="R471" i="39"/>
  <c r="W471" i="39" s="1"/>
  <c r="P471" i="39"/>
  <c r="O471" i="39"/>
  <c r="L471" i="39"/>
  <c r="K471" i="39"/>
  <c r="R470" i="39"/>
  <c r="W470" i="39" s="1"/>
  <c r="P470" i="39"/>
  <c r="O470" i="39"/>
  <c r="L470" i="39"/>
  <c r="K470" i="39"/>
  <c r="R428" i="39"/>
  <c r="W428" i="39" s="1"/>
  <c r="P428" i="39"/>
  <c r="O428" i="39"/>
  <c r="L428" i="39"/>
  <c r="K428" i="39"/>
  <c r="R427" i="39"/>
  <c r="W427" i="39" s="1"/>
  <c r="P427" i="39"/>
  <c r="O427" i="39"/>
  <c r="L427" i="39"/>
  <c r="K427" i="39"/>
  <c r="R426" i="39"/>
  <c r="W426" i="39" s="1"/>
  <c r="P426" i="39"/>
  <c r="O426" i="39"/>
  <c r="L426" i="39"/>
  <c r="K426" i="39"/>
  <c r="R425" i="39"/>
  <c r="W425" i="39" s="1"/>
  <c r="P425" i="39"/>
  <c r="O425" i="39"/>
  <c r="L425" i="39"/>
  <c r="K425" i="39"/>
  <c r="R424" i="39"/>
  <c r="W424" i="39" s="1"/>
  <c r="P424" i="39"/>
  <c r="O424" i="39"/>
  <c r="L424" i="39"/>
  <c r="K424" i="39"/>
  <c r="R423" i="39"/>
  <c r="W423" i="39" s="1"/>
  <c r="P423" i="39"/>
  <c r="O423" i="39"/>
  <c r="L423" i="39"/>
  <c r="K423" i="39"/>
  <c r="R422" i="39"/>
  <c r="W422" i="39" s="1"/>
  <c r="P422" i="39"/>
  <c r="O422" i="39"/>
  <c r="L422" i="39"/>
  <c r="K422" i="39"/>
  <c r="R421" i="39"/>
  <c r="W421" i="39" s="1"/>
  <c r="P421" i="39"/>
  <c r="O421" i="39"/>
  <c r="L421" i="39"/>
  <c r="K421" i="39"/>
  <c r="R420" i="39"/>
  <c r="W420" i="39" s="1"/>
  <c r="P420" i="39"/>
  <c r="O420" i="39"/>
  <c r="L420" i="39"/>
  <c r="K420" i="39"/>
  <c r="R419" i="39"/>
  <c r="W419" i="39" s="1"/>
  <c r="P419" i="39"/>
  <c r="O419" i="39"/>
  <c r="L419" i="39"/>
  <c r="K419" i="39"/>
  <c r="R418" i="39"/>
  <c r="W418" i="39" s="1"/>
  <c r="P418" i="39"/>
  <c r="O418" i="39"/>
  <c r="L418" i="39"/>
  <c r="K418" i="39"/>
  <c r="R417" i="39"/>
  <c r="W417" i="39" s="1"/>
  <c r="P417" i="39"/>
  <c r="O417" i="39"/>
  <c r="L417" i="39"/>
  <c r="K417" i="39"/>
  <c r="R416" i="39"/>
  <c r="W416" i="39" s="1"/>
  <c r="P416" i="39"/>
  <c r="O416" i="39"/>
  <c r="L416" i="39"/>
  <c r="K416" i="39"/>
  <c r="R415" i="39"/>
  <c r="W415" i="39" s="1"/>
  <c r="P415" i="39"/>
  <c r="O415" i="39"/>
  <c r="L415" i="39"/>
  <c r="K415" i="39"/>
  <c r="R414" i="39"/>
  <c r="W414" i="39" s="1"/>
  <c r="P414" i="39"/>
  <c r="O414" i="39"/>
  <c r="L414" i="39"/>
  <c r="K414" i="39"/>
  <c r="R413" i="39"/>
  <c r="W413" i="39" s="1"/>
  <c r="P413" i="39"/>
  <c r="O413" i="39"/>
  <c r="L413" i="39"/>
  <c r="K413" i="39"/>
  <c r="R412" i="39"/>
  <c r="W412" i="39" s="1"/>
  <c r="P412" i="39"/>
  <c r="O412" i="39"/>
  <c r="L412" i="39"/>
  <c r="K412" i="39"/>
  <c r="R411" i="39"/>
  <c r="W411" i="39" s="1"/>
  <c r="P411" i="39"/>
  <c r="O411" i="39"/>
  <c r="L411" i="39"/>
  <c r="K411" i="39"/>
  <c r="R410" i="39"/>
  <c r="W410" i="39" s="1"/>
  <c r="P410" i="39"/>
  <c r="O410" i="39"/>
  <c r="L410" i="39"/>
  <c r="K410" i="39"/>
  <c r="R409" i="39"/>
  <c r="W409" i="39" s="1"/>
  <c r="P409" i="39"/>
  <c r="O409" i="39"/>
  <c r="L409" i="39"/>
  <c r="K409" i="39"/>
  <c r="R408" i="39"/>
  <c r="W408" i="39" s="1"/>
  <c r="P408" i="39"/>
  <c r="O408" i="39"/>
  <c r="L408" i="39"/>
  <c r="K408" i="39"/>
  <c r="R407" i="39"/>
  <c r="W407" i="39" s="1"/>
  <c r="P407" i="39"/>
  <c r="O407" i="39"/>
  <c r="L407" i="39"/>
  <c r="K407" i="39"/>
  <c r="R406" i="39"/>
  <c r="W406" i="39" s="1"/>
  <c r="P406" i="39"/>
  <c r="O406" i="39"/>
  <c r="L406" i="39"/>
  <c r="K406" i="39"/>
  <c r="R405" i="39"/>
  <c r="W405" i="39" s="1"/>
  <c r="P405" i="39"/>
  <c r="O405" i="39"/>
  <c r="L405" i="39"/>
  <c r="K405" i="39"/>
  <c r="R404" i="39"/>
  <c r="W404" i="39" s="1"/>
  <c r="P404" i="39"/>
  <c r="O404" i="39"/>
  <c r="L404" i="39"/>
  <c r="K404" i="39"/>
  <c r="R403" i="39"/>
  <c r="W403" i="39" s="1"/>
  <c r="P403" i="39"/>
  <c r="O403" i="39"/>
  <c r="L403" i="39"/>
  <c r="K403" i="39"/>
  <c r="R402" i="39"/>
  <c r="W402" i="39" s="1"/>
  <c r="P402" i="39"/>
  <c r="O402" i="39"/>
  <c r="L402" i="39"/>
  <c r="K402" i="39"/>
  <c r="R401" i="39"/>
  <c r="W401" i="39" s="1"/>
  <c r="P401" i="39"/>
  <c r="O401" i="39"/>
  <c r="L401" i="39"/>
  <c r="K401" i="39"/>
  <c r="R400" i="39"/>
  <c r="W400" i="39" s="1"/>
  <c r="P400" i="39"/>
  <c r="O400" i="39"/>
  <c r="L400" i="39"/>
  <c r="K400" i="39"/>
  <c r="R399" i="39"/>
  <c r="W399" i="39" s="1"/>
  <c r="P399" i="39"/>
  <c r="O399" i="39"/>
  <c r="L399" i="39"/>
  <c r="K399" i="39"/>
  <c r="R398" i="39"/>
  <c r="W398" i="39" s="1"/>
  <c r="P398" i="39"/>
  <c r="O398" i="39"/>
  <c r="L398" i="39"/>
  <c r="K398" i="39"/>
  <c r="R397" i="39"/>
  <c r="W397" i="39" s="1"/>
  <c r="P397" i="39"/>
  <c r="O397" i="39"/>
  <c r="L397" i="39"/>
  <c r="K397" i="39"/>
  <c r="R396" i="39"/>
  <c r="W396" i="39" s="1"/>
  <c r="P396" i="39"/>
  <c r="O396" i="39"/>
  <c r="L396" i="39"/>
  <c r="K396" i="39"/>
  <c r="R395" i="39"/>
  <c r="W395" i="39" s="1"/>
  <c r="P395" i="39"/>
  <c r="O395" i="39"/>
  <c r="L395" i="39"/>
  <c r="K395" i="39"/>
  <c r="R394" i="39"/>
  <c r="W394" i="39" s="1"/>
  <c r="P394" i="39"/>
  <c r="O394" i="39"/>
  <c r="L394" i="39"/>
  <c r="K394" i="39"/>
  <c r="R98" i="39"/>
  <c r="W98" i="39" s="1"/>
  <c r="P98" i="39"/>
  <c r="O98" i="39"/>
  <c r="L98" i="39"/>
  <c r="K98" i="39"/>
  <c r="R97" i="39"/>
  <c r="W97" i="39" s="1"/>
  <c r="P97" i="39"/>
  <c r="O97" i="39"/>
  <c r="L97" i="39"/>
  <c r="K97" i="39"/>
  <c r="R96" i="39"/>
  <c r="W96" i="39" s="1"/>
  <c r="P96" i="39"/>
  <c r="O96" i="39"/>
  <c r="L96" i="39"/>
  <c r="K96" i="39"/>
  <c r="R95" i="39"/>
  <c r="W95" i="39" s="1"/>
  <c r="P95" i="39"/>
  <c r="O95" i="39"/>
  <c r="L95" i="39"/>
  <c r="K95" i="39"/>
  <c r="R94" i="39"/>
  <c r="W94" i="39" s="1"/>
  <c r="P94" i="39"/>
  <c r="O94" i="39"/>
  <c r="L94" i="39"/>
  <c r="K94" i="39"/>
  <c r="R93" i="39"/>
  <c r="W93" i="39" s="1"/>
  <c r="P93" i="39"/>
  <c r="O93" i="39"/>
  <c r="L93" i="39"/>
  <c r="K93" i="39"/>
  <c r="R92" i="39"/>
  <c r="W92" i="39" s="1"/>
  <c r="P92" i="39"/>
  <c r="O92" i="39"/>
  <c r="L92" i="39"/>
  <c r="K92" i="39"/>
  <c r="R91" i="39"/>
  <c r="W91" i="39" s="1"/>
  <c r="P91" i="39"/>
  <c r="O91" i="39"/>
  <c r="L91" i="39"/>
  <c r="K91" i="39"/>
  <c r="R90" i="39"/>
  <c r="W90" i="39" s="1"/>
  <c r="P90" i="39"/>
  <c r="O90" i="39"/>
  <c r="L90" i="39"/>
  <c r="K90" i="39"/>
  <c r="R89" i="39"/>
  <c r="W89" i="39" s="1"/>
  <c r="P89" i="39"/>
  <c r="O89" i="39"/>
  <c r="L89" i="39"/>
  <c r="K89" i="39"/>
  <c r="R88" i="39"/>
  <c r="W88" i="39" s="1"/>
  <c r="P88" i="39"/>
  <c r="O88" i="39"/>
  <c r="L88" i="39"/>
  <c r="K88" i="39"/>
  <c r="R87" i="39"/>
  <c r="W87" i="39" s="1"/>
  <c r="P87" i="39"/>
  <c r="O87" i="39"/>
  <c r="L87" i="39"/>
  <c r="K87" i="39"/>
  <c r="R86" i="39"/>
  <c r="W86" i="39" s="1"/>
  <c r="P86" i="39"/>
  <c r="O86" i="39"/>
  <c r="L86" i="39"/>
  <c r="K86" i="39"/>
  <c r="R85" i="39"/>
  <c r="W85" i="39" s="1"/>
  <c r="P85" i="39"/>
  <c r="O85" i="39"/>
  <c r="L85" i="39"/>
  <c r="K85" i="39"/>
  <c r="R84" i="39"/>
  <c r="W84" i="39" s="1"/>
  <c r="P84" i="39"/>
  <c r="O84" i="39"/>
  <c r="L84" i="39"/>
  <c r="K84" i="39"/>
  <c r="R83" i="39"/>
  <c r="W83" i="39" s="1"/>
  <c r="P83" i="39"/>
  <c r="O83" i="39"/>
  <c r="L83" i="39"/>
  <c r="K83" i="39"/>
  <c r="R82" i="39"/>
  <c r="W82" i="39" s="1"/>
  <c r="P82" i="39"/>
  <c r="O82" i="39"/>
  <c r="L82" i="39"/>
  <c r="K82" i="39"/>
  <c r="R81" i="39"/>
  <c r="W81" i="39" s="1"/>
  <c r="P81" i="39"/>
  <c r="O81" i="39"/>
  <c r="L81" i="39"/>
  <c r="K81" i="39"/>
  <c r="R80" i="39"/>
  <c r="W80" i="39" s="1"/>
  <c r="P80" i="39"/>
  <c r="O80" i="39"/>
  <c r="L80" i="39"/>
  <c r="K80" i="39"/>
  <c r="R79" i="39"/>
  <c r="W79" i="39" s="1"/>
  <c r="P79" i="39"/>
  <c r="O79" i="39"/>
  <c r="L79" i="39"/>
  <c r="K79" i="39"/>
  <c r="R78" i="39"/>
  <c r="W78" i="39" s="1"/>
  <c r="P78" i="39"/>
  <c r="O78" i="39"/>
  <c r="L78" i="39"/>
  <c r="K78" i="39"/>
  <c r="R77" i="39"/>
  <c r="W77" i="39" s="1"/>
  <c r="P77" i="39"/>
  <c r="O77" i="39"/>
  <c r="L77" i="39"/>
  <c r="K77" i="39"/>
  <c r="R76" i="39"/>
  <c r="W76" i="39" s="1"/>
  <c r="P76" i="39"/>
  <c r="O76" i="39"/>
  <c r="L76" i="39"/>
  <c r="K76" i="39"/>
  <c r="R75" i="39"/>
  <c r="W75" i="39" s="1"/>
  <c r="P75" i="39"/>
  <c r="O75" i="39"/>
  <c r="L75" i="39"/>
  <c r="K75" i="39"/>
  <c r="R74" i="39"/>
  <c r="W74" i="39" s="1"/>
  <c r="P74" i="39"/>
  <c r="O74" i="39"/>
  <c r="L74" i="39"/>
  <c r="K74" i="39"/>
  <c r="R73" i="39"/>
  <c r="W73" i="39" s="1"/>
  <c r="P73" i="39"/>
  <c r="O73" i="39"/>
  <c r="L73" i="39"/>
  <c r="K73" i="39"/>
  <c r="R72" i="39"/>
  <c r="W72" i="39" s="1"/>
  <c r="P72" i="39"/>
  <c r="O72" i="39"/>
  <c r="L72" i="39"/>
  <c r="K72" i="39"/>
  <c r="R71" i="39"/>
  <c r="W71" i="39" s="1"/>
  <c r="P71" i="39"/>
  <c r="O71" i="39"/>
  <c r="L71" i="39"/>
  <c r="K71" i="39"/>
  <c r="R70" i="39"/>
  <c r="W70" i="39" s="1"/>
  <c r="P70" i="39"/>
  <c r="O70" i="39"/>
  <c r="L70" i="39"/>
  <c r="K70" i="39"/>
  <c r="R69" i="39"/>
  <c r="W69" i="39" s="1"/>
  <c r="P69" i="39"/>
  <c r="O69" i="39"/>
  <c r="L69" i="39"/>
  <c r="K69" i="39"/>
  <c r="R68" i="39"/>
  <c r="W68" i="39" s="1"/>
  <c r="P68" i="39"/>
  <c r="O68" i="39"/>
  <c r="L68" i="39"/>
  <c r="K68" i="39"/>
  <c r="R67" i="39"/>
  <c r="W67" i="39" s="1"/>
  <c r="P67" i="39"/>
  <c r="O67" i="39"/>
  <c r="L67" i="39"/>
  <c r="K67" i="39"/>
  <c r="R66" i="39"/>
  <c r="W66" i="39" s="1"/>
  <c r="P66" i="39"/>
  <c r="O66" i="39"/>
  <c r="L66" i="39"/>
  <c r="K66" i="39"/>
  <c r="R65" i="39"/>
  <c r="W65" i="39" s="1"/>
  <c r="P65" i="39"/>
  <c r="O65" i="39"/>
  <c r="L65" i="39"/>
  <c r="K65" i="39"/>
  <c r="R64" i="39"/>
  <c r="W64" i="39" s="1"/>
  <c r="P64" i="39"/>
  <c r="O64" i="39"/>
  <c r="L64" i="39"/>
  <c r="K64" i="39"/>
  <c r="R63" i="39"/>
  <c r="W63" i="39" s="1"/>
  <c r="P63" i="39"/>
  <c r="O63" i="39"/>
  <c r="L63" i="39"/>
  <c r="K63" i="39"/>
  <c r="R62" i="39"/>
  <c r="W62" i="39" s="1"/>
  <c r="P62" i="39"/>
  <c r="O62" i="39"/>
  <c r="L62" i="39"/>
  <c r="K62" i="39"/>
  <c r="R61" i="39"/>
  <c r="W61" i="39" s="1"/>
  <c r="P61" i="39"/>
  <c r="O61" i="39"/>
  <c r="L61" i="39"/>
  <c r="K61" i="39"/>
  <c r="R60" i="39"/>
  <c r="W60" i="39" s="1"/>
  <c r="P60" i="39"/>
  <c r="O60" i="39"/>
  <c r="L60" i="39"/>
  <c r="K60" i="39"/>
  <c r="R59" i="39"/>
  <c r="W59" i="39" s="1"/>
  <c r="P59" i="39"/>
  <c r="O59" i="39"/>
  <c r="L59" i="39"/>
  <c r="K59" i="39"/>
  <c r="R58" i="39"/>
  <c r="W58" i="39" s="1"/>
  <c r="P58" i="39"/>
  <c r="O58" i="39"/>
  <c r="L58" i="39"/>
  <c r="K58" i="39"/>
  <c r="R57" i="39"/>
  <c r="W57" i="39" s="1"/>
  <c r="P57" i="39"/>
  <c r="O57" i="39"/>
  <c r="L57" i="39"/>
  <c r="K57" i="39"/>
  <c r="R56" i="39"/>
  <c r="W56" i="39" s="1"/>
  <c r="P56" i="39"/>
  <c r="O56" i="39"/>
  <c r="L56" i="39"/>
  <c r="K56" i="39"/>
  <c r="R55" i="39"/>
  <c r="W55" i="39" s="1"/>
  <c r="P55" i="39"/>
  <c r="O55" i="39"/>
  <c r="L55" i="39"/>
  <c r="K55" i="39"/>
  <c r="R54" i="39"/>
  <c r="W54" i="39" s="1"/>
  <c r="P54" i="39"/>
  <c r="O54" i="39"/>
  <c r="L54" i="39"/>
  <c r="K54" i="39"/>
  <c r="R53" i="39"/>
  <c r="W53" i="39" s="1"/>
  <c r="P53" i="39"/>
  <c r="O53" i="39"/>
  <c r="L53" i="39"/>
  <c r="K53" i="39"/>
  <c r="R52" i="39"/>
  <c r="W52" i="39" s="1"/>
  <c r="P52" i="39"/>
  <c r="O52" i="39"/>
  <c r="L52" i="39"/>
  <c r="K52" i="39"/>
  <c r="R51" i="39"/>
  <c r="W51" i="39" s="1"/>
  <c r="P51" i="39"/>
  <c r="O51" i="39"/>
  <c r="L51" i="39"/>
  <c r="K51" i="39"/>
  <c r="R50" i="39"/>
  <c r="W50" i="39" s="1"/>
  <c r="P50" i="39"/>
  <c r="O50" i="39"/>
  <c r="L50" i="39"/>
  <c r="K50" i="39"/>
  <c r="R49" i="39"/>
  <c r="W49" i="39" s="1"/>
  <c r="P49" i="39"/>
  <c r="O49" i="39"/>
  <c r="L49" i="39"/>
  <c r="K49" i="39"/>
  <c r="R48" i="39"/>
  <c r="W48" i="39" s="1"/>
  <c r="P48" i="39"/>
  <c r="O48" i="39"/>
  <c r="L48" i="39"/>
  <c r="K48" i="39"/>
  <c r="R47" i="39"/>
  <c r="W47" i="39" s="1"/>
  <c r="P47" i="39"/>
  <c r="O47" i="39"/>
  <c r="L47" i="39"/>
  <c r="K47" i="39"/>
  <c r="R46" i="39"/>
  <c r="W46" i="39" s="1"/>
  <c r="P46" i="39"/>
  <c r="O46" i="39"/>
  <c r="L46" i="39"/>
  <c r="K46" i="39"/>
  <c r="R45" i="39"/>
  <c r="W45" i="39" s="1"/>
  <c r="P45" i="39"/>
  <c r="O45" i="39"/>
  <c r="L45" i="39"/>
  <c r="K45" i="39"/>
  <c r="R44" i="39"/>
  <c r="W44" i="39" s="1"/>
  <c r="P44" i="39"/>
  <c r="O44" i="39"/>
  <c r="L44" i="39"/>
  <c r="K44" i="39"/>
  <c r="R154" i="39"/>
  <c r="W154" i="39" s="1"/>
  <c r="P154" i="39"/>
  <c r="O154" i="39"/>
  <c r="L154" i="39"/>
  <c r="K154" i="39"/>
  <c r="R153" i="39"/>
  <c r="W153" i="39" s="1"/>
  <c r="P153" i="39"/>
  <c r="O153" i="39"/>
  <c r="L153" i="39"/>
  <c r="K153" i="39"/>
  <c r="R152" i="39"/>
  <c r="W152" i="39" s="1"/>
  <c r="P152" i="39"/>
  <c r="O152" i="39"/>
  <c r="L152" i="39"/>
  <c r="K152" i="39"/>
  <c r="R151" i="39"/>
  <c r="W151" i="39" s="1"/>
  <c r="P151" i="39"/>
  <c r="O151" i="39"/>
  <c r="L151" i="39"/>
  <c r="K151" i="39"/>
  <c r="R150" i="39"/>
  <c r="W150" i="39" s="1"/>
  <c r="P150" i="39"/>
  <c r="O150" i="39"/>
  <c r="L150" i="39"/>
  <c r="K150" i="39"/>
  <c r="R149" i="39"/>
  <c r="W149" i="39" s="1"/>
  <c r="P149" i="39"/>
  <c r="O149" i="39"/>
  <c r="L149" i="39"/>
  <c r="K149" i="39"/>
  <c r="R148" i="39"/>
  <c r="W148" i="39" s="1"/>
  <c r="P148" i="39"/>
  <c r="O148" i="39"/>
  <c r="L148" i="39"/>
  <c r="K148" i="39"/>
  <c r="R147" i="39"/>
  <c r="W147" i="39" s="1"/>
  <c r="P147" i="39"/>
  <c r="O147" i="39"/>
  <c r="L147" i="39"/>
  <c r="K147" i="39"/>
  <c r="R146" i="39"/>
  <c r="W146" i="39" s="1"/>
  <c r="P146" i="39"/>
  <c r="O146" i="39"/>
  <c r="L146" i="39"/>
  <c r="K146" i="39"/>
  <c r="R145" i="39"/>
  <c r="W145" i="39" s="1"/>
  <c r="P145" i="39"/>
  <c r="O145" i="39"/>
  <c r="L145" i="39"/>
  <c r="K145" i="39"/>
  <c r="R144" i="39"/>
  <c r="W144" i="39" s="1"/>
  <c r="P144" i="39"/>
  <c r="O144" i="39"/>
  <c r="L144" i="39"/>
  <c r="K144" i="39"/>
  <c r="R143" i="39"/>
  <c r="W143" i="39" s="1"/>
  <c r="P143" i="39"/>
  <c r="O143" i="39"/>
  <c r="L143" i="39"/>
  <c r="K143" i="39"/>
  <c r="R142" i="39"/>
  <c r="W142" i="39" s="1"/>
  <c r="P142" i="39"/>
  <c r="O142" i="39"/>
  <c r="L142" i="39"/>
  <c r="K142" i="39"/>
  <c r="R141" i="39"/>
  <c r="W141" i="39" s="1"/>
  <c r="P141" i="39"/>
  <c r="O141" i="39"/>
  <c r="L141" i="39"/>
  <c r="K141" i="39"/>
  <c r="R140" i="39"/>
  <c r="W140" i="39" s="1"/>
  <c r="P140" i="39"/>
  <c r="O140" i="39"/>
  <c r="L140" i="39"/>
  <c r="K140" i="39"/>
  <c r="R139" i="39"/>
  <c r="W139" i="39" s="1"/>
  <c r="P139" i="39"/>
  <c r="O139" i="39"/>
  <c r="L139" i="39"/>
  <c r="K139" i="39"/>
  <c r="R138" i="39"/>
  <c r="W138" i="39" s="1"/>
  <c r="P138" i="39"/>
  <c r="O138" i="39"/>
  <c r="L138" i="39"/>
  <c r="K138" i="39"/>
  <c r="R137" i="39"/>
  <c r="W137" i="39" s="1"/>
  <c r="P137" i="39"/>
  <c r="O137" i="39"/>
  <c r="L137" i="39"/>
  <c r="K137" i="39"/>
  <c r="R136" i="39"/>
  <c r="W136" i="39" s="1"/>
  <c r="P136" i="39"/>
  <c r="O136" i="39"/>
  <c r="L136" i="39"/>
  <c r="K136" i="39"/>
  <c r="R135" i="39"/>
  <c r="W135" i="39" s="1"/>
  <c r="P135" i="39"/>
  <c r="O135" i="39"/>
  <c r="L135" i="39"/>
  <c r="K135" i="39"/>
  <c r="R134" i="39"/>
  <c r="W134" i="39" s="1"/>
  <c r="P134" i="39"/>
  <c r="O134" i="39"/>
  <c r="L134" i="39"/>
  <c r="K134" i="39"/>
  <c r="R133" i="39"/>
  <c r="W133" i="39" s="1"/>
  <c r="P133" i="39"/>
  <c r="O133" i="39"/>
  <c r="L133" i="39"/>
  <c r="K133" i="39"/>
  <c r="R132" i="39"/>
  <c r="W132" i="39" s="1"/>
  <c r="P132" i="39"/>
  <c r="O132" i="39"/>
  <c r="L132" i="39"/>
  <c r="K132" i="39"/>
  <c r="R131" i="39"/>
  <c r="W131" i="39" s="1"/>
  <c r="P131" i="39"/>
  <c r="O131" i="39"/>
  <c r="L131" i="39"/>
  <c r="K131" i="39"/>
  <c r="R130" i="39"/>
  <c r="W130" i="39" s="1"/>
  <c r="P130" i="39"/>
  <c r="O130" i="39"/>
  <c r="L130" i="39"/>
  <c r="K130" i="39"/>
  <c r="R129" i="39"/>
  <c r="W129" i="39" s="1"/>
  <c r="P129" i="39"/>
  <c r="O129" i="39"/>
  <c r="L129" i="39"/>
  <c r="K129" i="39"/>
  <c r="R128" i="39"/>
  <c r="W128" i="39" s="1"/>
  <c r="P128" i="39"/>
  <c r="O128" i="39"/>
  <c r="L128" i="39"/>
  <c r="K128" i="39"/>
  <c r="R127" i="39"/>
  <c r="W127" i="39" s="1"/>
  <c r="P127" i="39"/>
  <c r="O127" i="39"/>
  <c r="L127" i="39"/>
  <c r="K127" i="39"/>
  <c r="R126" i="39"/>
  <c r="W126" i="39" s="1"/>
  <c r="P126" i="39"/>
  <c r="O126" i="39"/>
  <c r="L126" i="39"/>
  <c r="K126" i="39"/>
  <c r="R125" i="39"/>
  <c r="W125" i="39" s="1"/>
  <c r="P125" i="39"/>
  <c r="O125" i="39"/>
  <c r="L125" i="39"/>
  <c r="K125" i="39"/>
  <c r="R124" i="39"/>
  <c r="W124" i="39" s="1"/>
  <c r="P124" i="39"/>
  <c r="O124" i="39"/>
  <c r="L124" i="39"/>
  <c r="K124" i="39"/>
  <c r="R123" i="39"/>
  <c r="W123" i="39" s="1"/>
  <c r="P123" i="39"/>
  <c r="O123" i="39"/>
  <c r="L123" i="39"/>
  <c r="K123" i="39"/>
  <c r="R122" i="39"/>
  <c r="W122" i="39" s="1"/>
  <c r="P122" i="39"/>
  <c r="O122" i="39"/>
  <c r="L122" i="39"/>
  <c r="K122" i="39"/>
  <c r="R121" i="39"/>
  <c r="W121" i="39" s="1"/>
  <c r="P121" i="39"/>
  <c r="O121" i="39"/>
  <c r="L121" i="39"/>
  <c r="K121" i="39"/>
  <c r="R120" i="39"/>
  <c r="W120" i="39" s="1"/>
  <c r="P120" i="39"/>
  <c r="O120" i="39"/>
  <c r="L120" i="39"/>
  <c r="K120" i="39"/>
  <c r="R119" i="39"/>
  <c r="W119" i="39" s="1"/>
  <c r="P119" i="39"/>
  <c r="O119" i="39"/>
  <c r="L119" i="39"/>
  <c r="K119" i="39"/>
  <c r="R118" i="39"/>
  <c r="W118" i="39" s="1"/>
  <c r="P118" i="39"/>
  <c r="O118" i="39"/>
  <c r="L118" i="39"/>
  <c r="K118" i="39"/>
  <c r="R117" i="39"/>
  <c r="W117" i="39" s="1"/>
  <c r="P117" i="39"/>
  <c r="O117" i="39"/>
  <c r="L117" i="39"/>
  <c r="K117" i="39"/>
  <c r="R116" i="39"/>
  <c r="W116" i="39" s="1"/>
  <c r="P116" i="39"/>
  <c r="O116" i="39"/>
  <c r="L116" i="39"/>
  <c r="K116" i="39"/>
  <c r="R115" i="39"/>
  <c r="W115" i="39" s="1"/>
  <c r="P115" i="39"/>
  <c r="O115" i="39"/>
  <c r="L115" i="39"/>
  <c r="K115" i="39"/>
  <c r="R114" i="39"/>
  <c r="W114" i="39" s="1"/>
  <c r="P114" i="39"/>
  <c r="O114" i="39"/>
  <c r="L114" i="39"/>
  <c r="K114" i="39"/>
  <c r="R113" i="39"/>
  <c r="W113" i="39" s="1"/>
  <c r="P113" i="39"/>
  <c r="O113" i="39"/>
  <c r="L113" i="39"/>
  <c r="K113" i="39"/>
  <c r="R112" i="39"/>
  <c r="W112" i="39" s="1"/>
  <c r="P112" i="39"/>
  <c r="O112" i="39"/>
  <c r="L112" i="39"/>
  <c r="K112" i="39"/>
  <c r="R111" i="39"/>
  <c r="W111" i="39" s="1"/>
  <c r="P111" i="39"/>
  <c r="O111" i="39"/>
  <c r="L111" i="39"/>
  <c r="K111" i="39"/>
  <c r="R110" i="39"/>
  <c r="W110" i="39" s="1"/>
  <c r="P110" i="39"/>
  <c r="O110" i="39"/>
  <c r="L110" i="39"/>
  <c r="K110" i="39"/>
  <c r="R109" i="39"/>
  <c r="W109" i="39" s="1"/>
  <c r="P109" i="39"/>
  <c r="O109" i="39"/>
  <c r="L109" i="39"/>
  <c r="K109" i="39"/>
  <c r="R108" i="39"/>
  <c r="W108" i="39" s="1"/>
  <c r="P108" i="39"/>
  <c r="O108" i="39"/>
  <c r="L108" i="39"/>
  <c r="K108" i="39"/>
  <c r="R107" i="39"/>
  <c r="W107" i="39" s="1"/>
  <c r="P107" i="39"/>
  <c r="O107" i="39"/>
  <c r="L107" i="39"/>
  <c r="K107" i="39"/>
  <c r="R106" i="39"/>
  <c r="W106" i="39" s="1"/>
  <c r="P106" i="39"/>
  <c r="O106" i="39"/>
  <c r="L106" i="39"/>
  <c r="K106" i="39"/>
  <c r="R105" i="39"/>
  <c r="W105" i="39" s="1"/>
  <c r="P105" i="39"/>
  <c r="O105" i="39"/>
  <c r="L105" i="39"/>
  <c r="K105" i="39"/>
  <c r="R104" i="39"/>
  <c r="W104" i="39" s="1"/>
  <c r="P104" i="39"/>
  <c r="O104" i="39"/>
  <c r="L104" i="39"/>
  <c r="K104" i="39"/>
  <c r="R103" i="39"/>
  <c r="W103" i="39" s="1"/>
  <c r="P103" i="39"/>
  <c r="O103" i="39"/>
  <c r="L103" i="39"/>
  <c r="K103" i="39"/>
  <c r="R102" i="39"/>
  <c r="W102" i="39" s="1"/>
  <c r="P102" i="39"/>
  <c r="O102" i="39"/>
  <c r="L102" i="39"/>
  <c r="K102" i="39"/>
  <c r="R101" i="39"/>
  <c r="W101" i="39" s="1"/>
  <c r="P101" i="39"/>
  <c r="O101" i="39"/>
  <c r="L101" i="39"/>
  <c r="K101" i="39"/>
  <c r="R100" i="39"/>
  <c r="W100" i="39" s="1"/>
  <c r="P100" i="39"/>
  <c r="O100" i="39"/>
  <c r="L100" i="39"/>
  <c r="K100" i="39"/>
  <c r="R210" i="39"/>
  <c r="W210" i="39" s="1"/>
  <c r="P210" i="39"/>
  <c r="O210" i="39"/>
  <c r="L210" i="39"/>
  <c r="K210" i="39"/>
  <c r="R209" i="39"/>
  <c r="W209" i="39" s="1"/>
  <c r="P209" i="39"/>
  <c r="O209" i="39"/>
  <c r="L209" i="39"/>
  <c r="K209" i="39"/>
  <c r="R208" i="39"/>
  <c r="W208" i="39" s="1"/>
  <c r="P208" i="39"/>
  <c r="O208" i="39"/>
  <c r="L208" i="39"/>
  <c r="K208" i="39"/>
  <c r="R207" i="39"/>
  <c r="W207" i="39" s="1"/>
  <c r="P207" i="39"/>
  <c r="O207" i="39"/>
  <c r="L207" i="39"/>
  <c r="K207" i="39"/>
  <c r="R206" i="39"/>
  <c r="W206" i="39" s="1"/>
  <c r="P206" i="39"/>
  <c r="O206" i="39"/>
  <c r="L206" i="39"/>
  <c r="K206" i="39"/>
  <c r="R205" i="39"/>
  <c r="W205" i="39" s="1"/>
  <c r="P205" i="39"/>
  <c r="O205" i="39"/>
  <c r="L205" i="39"/>
  <c r="K205" i="39"/>
  <c r="R204" i="39"/>
  <c r="W204" i="39" s="1"/>
  <c r="P204" i="39"/>
  <c r="O204" i="39"/>
  <c r="L204" i="39"/>
  <c r="K204" i="39"/>
  <c r="R203" i="39"/>
  <c r="W203" i="39" s="1"/>
  <c r="P203" i="39"/>
  <c r="O203" i="39"/>
  <c r="L203" i="39"/>
  <c r="K203" i="39"/>
  <c r="R202" i="39"/>
  <c r="W202" i="39" s="1"/>
  <c r="P202" i="39"/>
  <c r="O202" i="39"/>
  <c r="L202" i="39"/>
  <c r="K202" i="39"/>
  <c r="R201" i="39"/>
  <c r="W201" i="39" s="1"/>
  <c r="P201" i="39"/>
  <c r="O201" i="39"/>
  <c r="L201" i="39"/>
  <c r="K201" i="39"/>
  <c r="R200" i="39"/>
  <c r="W200" i="39" s="1"/>
  <c r="P200" i="39"/>
  <c r="O200" i="39"/>
  <c r="L200" i="39"/>
  <c r="K200" i="39"/>
  <c r="R199" i="39"/>
  <c r="W199" i="39" s="1"/>
  <c r="P199" i="39"/>
  <c r="O199" i="39"/>
  <c r="L199" i="39"/>
  <c r="K199" i="39"/>
  <c r="R198" i="39"/>
  <c r="W198" i="39" s="1"/>
  <c r="P198" i="39"/>
  <c r="O198" i="39"/>
  <c r="L198" i="39"/>
  <c r="K198" i="39"/>
  <c r="R197" i="39"/>
  <c r="W197" i="39" s="1"/>
  <c r="P197" i="39"/>
  <c r="O197" i="39"/>
  <c r="L197" i="39"/>
  <c r="K197" i="39"/>
  <c r="R196" i="39"/>
  <c r="W196" i="39" s="1"/>
  <c r="P196" i="39"/>
  <c r="O196" i="39"/>
  <c r="L196" i="39"/>
  <c r="K196" i="39"/>
  <c r="R195" i="39"/>
  <c r="W195" i="39" s="1"/>
  <c r="P195" i="39"/>
  <c r="O195" i="39"/>
  <c r="L195" i="39"/>
  <c r="K195" i="39"/>
  <c r="R194" i="39"/>
  <c r="W194" i="39" s="1"/>
  <c r="P194" i="39"/>
  <c r="O194" i="39"/>
  <c r="L194" i="39"/>
  <c r="K194" i="39"/>
  <c r="R193" i="39"/>
  <c r="W193" i="39" s="1"/>
  <c r="P193" i="39"/>
  <c r="O193" i="39"/>
  <c r="L193" i="39"/>
  <c r="K193" i="39"/>
  <c r="R192" i="39"/>
  <c r="W192" i="39" s="1"/>
  <c r="P192" i="39"/>
  <c r="O192" i="39"/>
  <c r="L192" i="39"/>
  <c r="K192" i="39"/>
  <c r="R191" i="39"/>
  <c r="W191" i="39" s="1"/>
  <c r="P191" i="39"/>
  <c r="O191" i="39"/>
  <c r="L191" i="39"/>
  <c r="K191" i="39"/>
  <c r="R190" i="39"/>
  <c r="W190" i="39" s="1"/>
  <c r="P190" i="39"/>
  <c r="O190" i="39"/>
  <c r="L190" i="39"/>
  <c r="K190" i="39"/>
  <c r="R189" i="39"/>
  <c r="W189" i="39" s="1"/>
  <c r="P189" i="39"/>
  <c r="O189" i="39"/>
  <c r="L189" i="39"/>
  <c r="K189" i="39"/>
  <c r="R188" i="39"/>
  <c r="W188" i="39" s="1"/>
  <c r="P188" i="39"/>
  <c r="O188" i="39"/>
  <c r="L188" i="39"/>
  <c r="K188" i="39"/>
  <c r="R187" i="39"/>
  <c r="W187" i="39" s="1"/>
  <c r="P187" i="39"/>
  <c r="O187" i="39"/>
  <c r="L187" i="39"/>
  <c r="K187" i="39"/>
  <c r="R186" i="39"/>
  <c r="W186" i="39" s="1"/>
  <c r="P186" i="39"/>
  <c r="O186" i="39"/>
  <c r="L186" i="39"/>
  <c r="K186" i="39"/>
  <c r="R185" i="39"/>
  <c r="W185" i="39" s="1"/>
  <c r="P185" i="39"/>
  <c r="O185" i="39"/>
  <c r="L185" i="39"/>
  <c r="K185" i="39"/>
  <c r="R184" i="39"/>
  <c r="W184" i="39" s="1"/>
  <c r="P184" i="39"/>
  <c r="O184" i="39"/>
  <c r="L184" i="39"/>
  <c r="K184" i="39"/>
  <c r="R183" i="39"/>
  <c r="W183" i="39" s="1"/>
  <c r="P183" i="39"/>
  <c r="O183" i="39"/>
  <c r="L183" i="39"/>
  <c r="K183" i="39"/>
  <c r="R182" i="39"/>
  <c r="W182" i="39" s="1"/>
  <c r="P182" i="39"/>
  <c r="O182" i="39"/>
  <c r="L182" i="39"/>
  <c r="K182" i="39"/>
  <c r="R181" i="39"/>
  <c r="W181" i="39" s="1"/>
  <c r="P181" i="39"/>
  <c r="O181" i="39"/>
  <c r="L181" i="39"/>
  <c r="K181" i="39"/>
  <c r="R180" i="39"/>
  <c r="W180" i="39" s="1"/>
  <c r="P180" i="39"/>
  <c r="O180" i="39"/>
  <c r="L180" i="39"/>
  <c r="K180" i="39"/>
  <c r="R179" i="39"/>
  <c r="W179" i="39" s="1"/>
  <c r="P179" i="39"/>
  <c r="O179" i="39"/>
  <c r="L179" i="39"/>
  <c r="K179" i="39"/>
  <c r="R178" i="39"/>
  <c r="W178" i="39" s="1"/>
  <c r="P178" i="39"/>
  <c r="O178" i="39"/>
  <c r="L178" i="39"/>
  <c r="K178" i="39"/>
  <c r="R177" i="39"/>
  <c r="W177" i="39" s="1"/>
  <c r="P177" i="39"/>
  <c r="O177" i="39"/>
  <c r="L177" i="39"/>
  <c r="K177" i="39"/>
  <c r="R176" i="39"/>
  <c r="W176" i="39" s="1"/>
  <c r="P176" i="39"/>
  <c r="O176" i="39"/>
  <c r="L176" i="39"/>
  <c r="K176" i="39"/>
  <c r="R175" i="39"/>
  <c r="W175" i="39" s="1"/>
  <c r="P175" i="39"/>
  <c r="O175" i="39"/>
  <c r="L175" i="39"/>
  <c r="K175" i="39"/>
  <c r="R174" i="39"/>
  <c r="W174" i="39" s="1"/>
  <c r="P174" i="39"/>
  <c r="O174" i="39"/>
  <c r="L174" i="39"/>
  <c r="K174" i="39"/>
  <c r="R173" i="39"/>
  <c r="W173" i="39" s="1"/>
  <c r="P173" i="39"/>
  <c r="O173" i="39"/>
  <c r="L173" i="39"/>
  <c r="K173" i="39"/>
  <c r="R172" i="39"/>
  <c r="W172" i="39" s="1"/>
  <c r="P172" i="39"/>
  <c r="O172" i="39"/>
  <c r="L172" i="39"/>
  <c r="K172" i="39"/>
  <c r="R171" i="39"/>
  <c r="W171" i="39" s="1"/>
  <c r="P171" i="39"/>
  <c r="O171" i="39"/>
  <c r="L171" i="39"/>
  <c r="K171" i="39"/>
  <c r="R170" i="39"/>
  <c r="W170" i="39" s="1"/>
  <c r="P170" i="39"/>
  <c r="O170" i="39"/>
  <c r="L170" i="39"/>
  <c r="K170" i="39"/>
  <c r="R169" i="39"/>
  <c r="W169" i="39" s="1"/>
  <c r="P169" i="39"/>
  <c r="O169" i="39"/>
  <c r="L169" i="39"/>
  <c r="K169" i="39"/>
  <c r="R168" i="39"/>
  <c r="W168" i="39" s="1"/>
  <c r="P168" i="39"/>
  <c r="O168" i="39"/>
  <c r="L168" i="39"/>
  <c r="K168" i="39"/>
  <c r="R167" i="39"/>
  <c r="W167" i="39" s="1"/>
  <c r="P167" i="39"/>
  <c r="O167" i="39"/>
  <c r="L167" i="39"/>
  <c r="K167" i="39"/>
  <c r="R166" i="39"/>
  <c r="W166" i="39" s="1"/>
  <c r="P166" i="39"/>
  <c r="O166" i="39"/>
  <c r="L166" i="39"/>
  <c r="K166" i="39"/>
  <c r="R165" i="39"/>
  <c r="W165" i="39" s="1"/>
  <c r="P165" i="39"/>
  <c r="O165" i="39"/>
  <c r="L165" i="39"/>
  <c r="K165" i="39"/>
  <c r="R164" i="39"/>
  <c r="W164" i="39" s="1"/>
  <c r="P164" i="39"/>
  <c r="O164" i="39"/>
  <c r="L164" i="39"/>
  <c r="K164" i="39"/>
  <c r="R163" i="39"/>
  <c r="W163" i="39" s="1"/>
  <c r="P163" i="39"/>
  <c r="O163" i="39"/>
  <c r="L163" i="39"/>
  <c r="K163" i="39"/>
  <c r="R162" i="39"/>
  <c r="W162" i="39" s="1"/>
  <c r="P162" i="39"/>
  <c r="O162" i="39"/>
  <c r="L162" i="39"/>
  <c r="K162" i="39"/>
  <c r="R161" i="39"/>
  <c r="W161" i="39" s="1"/>
  <c r="P161" i="39"/>
  <c r="O161" i="39"/>
  <c r="L161" i="39"/>
  <c r="K161" i="39"/>
  <c r="R160" i="39"/>
  <c r="W160" i="39" s="1"/>
  <c r="P160" i="39"/>
  <c r="O160" i="39"/>
  <c r="L160" i="39"/>
  <c r="K160" i="39"/>
  <c r="R159" i="39"/>
  <c r="W159" i="39" s="1"/>
  <c r="P159" i="39"/>
  <c r="O159" i="39"/>
  <c r="L159" i="39"/>
  <c r="K159" i="39"/>
  <c r="R158" i="39"/>
  <c r="W158" i="39" s="1"/>
  <c r="P158" i="39"/>
  <c r="O158" i="39"/>
  <c r="L158" i="39"/>
  <c r="K158" i="39"/>
  <c r="R157" i="39"/>
  <c r="W157" i="39" s="1"/>
  <c r="P157" i="39"/>
  <c r="O157" i="39"/>
  <c r="L157" i="39"/>
  <c r="K157" i="39"/>
  <c r="R156" i="39"/>
  <c r="W156" i="39" s="1"/>
  <c r="P156" i="39"/>
  <c r="O156" i="39"/>
  <c r="L156" i="39"/>
  <c r="K156" i="39"/>
  <c r="R268" i="39"/>
  <c r="W268" i="39" s="1"/>
  <c r="P268" i="39"/>
  <c r="O268" i="39"/>
  <c r="L268" i="39"/>
  <c r="K268" i="39"/>
  <c r="R267" i="39"/>
  <c r="W267" i="39" s="1"/>
  <c r="P267" i="39"/>
  <c r="O267" i="39"/>
  <c r="L267" i="39"/>
  <c r="K267" i="39"/>
  <c r="R266" i="39"/>
  <c r="W266" i="39" s="1"/>
  <c r="P266" i="39"/>
  <c r="O266" i="39"/>
  <c r="L266" i="39"/>
  <c r="K266" i="39"/>
  <c r="R265" i="39"/>
  <c r="W265" i="39" s="1"/>
  <c r="P265" i="39"/>
  <c r="O265" i="39"/>
  <c r="L265" i="39"/>
  <c r="K265" i="39"/>
  <c r="R264" i="39"/>
  <c r="W264" i="39" s="1"/>
  <c r="P264" i="39"/>
  <c r="O264" i="39"/>
  <c r="L264" i="39"/>
  <c r="K264" i="39"/>
  <c r="R263" i="39"/>
  <c r="W263" i="39" s="1"/>
  <c r="P263" i="39"/>
  <c r="O263" i="39"/>
  <c r="L263" i="39"/>
  <c r="K263" i="39"/>
  <c r="R262" i="39"/>
  <c r="W262" i="39" s="1"/>
  <c r="P262" i="39"/>
  <c r="O262" i="39"/>
  <c r="L262" i="39"/>
  <c r="K262" i="39"/>
  <c r="R261" i="39"/>
  <c r="W261" i="39" s="1"/>
  <c r="P261" i="39"/>
  <c r="O261" i="39"/>
  <c r="L261" i="39"/>
  <c r="K261" i="39"/>
  <c r="R260" i="39"/>
  <c r="W260" i="39" s="1"/>
  <c r="P260" i="39"/>
  <c r="O260" i="39"/>
  <c r="L260" i="39"/>
  <c r="K260" i="39"/>
  <c r="R259" i="39"/>
  <c r="W259" i="39" s="1"/>
  <c r="P259" i="39"/>
  <c r="O259" i="39"/>
  <c r="L259" i="39"/>
  <c r="K259" i="39"/>
  <c r="R258" i="39"/>
  <c r="W258" i="39" s="1"/>
  <c r="P258" i="39"/>
  <c r="O258" i="39"/>
  <c r="L258" i="39"/>
  <c r="K258" i="39"/>
  <c r="R257" i="39"/>
  <c r="W257" i="39" s="1"/>
  <c r="P257" i="39"/>
  <c r="O257" i="39"/>
  <c r="L257" i="39"/>
  <c r="K257" i="39"/>
  <c r="R256" i="39"/>
  <c r="W256" i="39" s="1"/>
  <c r="P256" i="39"/>
  <c r="O256" i="39"/>
  <c r="L256" i="39"/>
  <c r="K256" i="39"/>
  <c r="R255" i="39"/>
  <c r="W255" i="39" s="1"/>
  <c r="P255" i="39"/>
  <c r="O255" i="39"/>
  <c r="L255" i="39"/>
  <c r="K255" i="39"/>
  <c r="R254" i="39"/>
  <c r="W254" i="39" s="1"/>
  <c r="P254" i="39"/>
  <c r="O254" i="39"/>
  <c r="L254" i="39"/>
  <c r="K254" i="39"/>
  <c r="R253" i="39"/>
  <c r="W253" i="39" s="1"/>
  <c r="P253" i="39"/>
  <c r="O253" i="39"/>
  <c r="L253" i="39"/>
  <c r="K253" i="39"/>
  <c r="R252" i="39"/>
  <c r="W252" i="39" s="1"/>
  <c r="P252" i="39"/>
  <c r="O252" i="39"/>
  <c r="L252" i="39"/>
  <c r="K252" i="39"/>
  <c r="R251" i="39"/>
  <c r="W251" i="39" s="1"/>
  <c r="P251" i="39"/>
  <c r="O251" i="39"/>
  <c r="L251" i="39"/>
  <c r="K251" i="39"/>
  <c r="R250" i="39"/>
  <c r="W250" i="39" s="1"/>
  <c r="P250" i="39"/>
  <c r="O250" i="39"/>
  <c r="L250" i="39"/>
  <c r="K250" i="39"/>
  <c r="R249" i="39"/>
  <c r="W249" i="39" s="1"/>
  <c r="P249" i="39"/>
  <c r="O249" i="39"/>
  <c r="L249" i="39"/>
  <c r="K249" i="39"/>
  <c r="R248" i="39"/>
  <c r="W248" i="39" s="1"/>
  <c r="P248" i="39"/>
  <c r="O248" i="39"/>
  <c r="L248" i="39"/>
  <c r="K248" i="39"/>
  <c r="R247" i="39"/>
  <c r="W247" i="39" s="1"/>
  <c r="P247" i="39"/>
  <c r="O247" i="39"/>
  <c r="L247" i="39"/>
  <c r="K247" i="39"/>
  <c r="R246" i="39"/>
  <c r="W246" i="39" s="1"/>
  <c r="P246" i="39"/>
  <c r="O246" i="39"/>
  <c r="L246" i="39"/>
  <c r="K246" i="39"/>
  <c r="R245" i="39"/>
  <c r="W245" i="39" s="1"/>
  <c r="P245" i="39"/>
  <c r="O245" i="39"/>
  <c r="L245" i="39"/>
  <c r="K245" i="39"/>
  <c r="R244" i="39"/>
  <c r="W244" i="39" s="1"/>
  <c r="P244" i="39"/>
  <c r="O244" i="39"/>
  <c r="L244" i="39"/>
  <c r="K244" i="39"/>
  <c r="R243" i="39"/>
  <c r="W243" i="39" s="1"/>
  <c r="P243" i="39"/>
  <c r="O243" i="39"/>
  <c r="L243" i="39"/>
  <c r="K243" i="39"/>
  <c r="R242" i="39"/>
  <c r="W242" i="39" s="1"/>
  <c r="P242" i="39"/>
  <c r="O242" i="39"/>
  <c r="L242" i="39"/>
  <c r="K242" i="39"/>
  <c r="R241" i="39"/>
  <c r="W241" i="39" s="1"/>
  <c r="P241" i="39"/>
  <c r="O241" i="39"/>
  <c r="L241" i="39"/>
  <c r="K241" i="39"/>
  <c r="R240" i="39"/>
  <c r="W240" i="39" s="1"/>
  <c r="P240" i="39"/>
  <c r="O240" i="39"/>
  <c r="L240" i="39"/>
  <c r="K240" i="39"/>
  <c r="R239" i="39"/>
  <c r="W239" i="39" s="1"/>
  <c r="P239" i="39"/>
  <c r="O239" i="39"/>
  <c r="L239" i="39"/>
  <c r="K239" i="39"/>
  <c r="R238" i="39"/>
  <c r="W238" i="39" s="1"/>
  <c r="P238" i="39"/>
  <c r="O238" i="39"/>
  <c r="L238" i="39"/>
  <c r="K238" i="39"/>
  <c r="R237" i="39"/>
  <c r="W237" i="39" s="1"/>
  <c r="P237" i="39"/>
  <c r="O237" i="39"/>
  <c r="L237" i="39"/>
  <c r="K237" i="39"/>
  <c r="R236" i="39"/>
  <c r="W236" i="39" s="1"/>
  <c r="P236" i="39"/>
  <c r="O236" i="39"/>
  <c r="L236" i="39"/>
  <c r="K236" i="39"/>
  <c r="R235" i="39"/>
  <c r="W235" i="39" s="1"/>
  <c r="P235" i="39"/>
  <c r="O235" i="39"/>
  <c r="L235" i="39"/>
  <c r="K235" i="39"/>
  <c r="R234" i="39"/>
  <c r="W234" i="39" s="1"/>
  <c r="P234" i="39"/>
  <c r="O234" i="39"/>
  <c r="L234" i="39"/>
  <c r="K234" i="39"/>
  <c r="R233" i="39"/>
  <c r="W233" i="39" s="1"/>
  <c r="P233" i="39"/>
  <c r="O233" i="39"/>
  <c r="L233" i="39"/>
  <c r="K233" i="39"/>
  <c r="R232" i="39"/>
  <c r="W232" i="39" s="1"/>
  <c r="P232" i="39"/>
  <c r="O232" i="39"/>
  <c r="L232" i="39"/>
  <c r="K232" i="39"/>
  <c r="R231" i="39"/>
  <c r="W231" i="39" s="1"/>
  <c r="P231" i="39"/>
  <c r="O231" i="39"/>
  <c r="L231" i="39"/>
  <c r="K231" i="39"/>
  <c r="R230" i="39"/>
  <c r="W230" i="39" s="1"/>
  <c r="P230" i="39"/>
  <c r="O230" i="39"/>
  <c r="L230" i="39"/>
  <c r="K230" i="39"/>
  <c r="R229" i="39"/>
  <c r="W229" i="39" s="1"/>
  <c r="P229" i="39"/>
  <c r="O229" i="39"/>
  <c r="L229" i="39"/>
  <c r="K229" i="39"/>
  <c r="R228" i="39"/>
  <c r="W228" i="39" s="1"/>
  <c r="P228" i="39"/>
  <c r="O228" i="39"/>
  <c r="L228" i="39"/>
  <c r="K228" i="39"/>
  <c r="R227" i="39"/>
  <c r="W227" i="39" s="1"/>
  <c r="P227" i="39"/>
  <c r="O227" i="39"/>
  <c r="L227" i="39"/>
  <c r="K227" i="39"/>
  <c r="R226" i="39"/>
  <c r="W226" i="39" s="1"/>
  <c r="P226" i="39"/>
  <c r="O226" i="39"/>
  <c r="L226" i="39"/>
  <c r="K226" i="39"/>
  <c r="R225" i="39"/>
  <c r="W225" i="39" s="1"/>
  <c r="P225" i="39"/>
  <c r="O225" i="39"/>
  <c r="L225" i="39"/>
  <c r="K225" i="39"/>
  <c r="R224" i="39"/>
  <c r="W224" i="39" s="1"/>
  <c r="P224" i="39"/>
  <c r="O224" i="39"/>
  <c r="L224" i="39"/>
  <c r="K224" i="39"/>
  <c r="R223" i="39"/>
  <c r="W223" i="39" s="1"/>
  <c r="P223" i="39"/>
  <c r="O223" i="39"/>
  <c r="L223" i="39"/>
  <c r="K223" i="39"/>
  <c r="R222" i="39"/>
  <c r="W222" i="39" s="1"/>
  <c r="P222" i="39"/>
  <c r="O222" i="39"/>
  <c r="L222" i="39"/>
  <c r="K222" i="39"/>
  <c r="R221" i="39"/>
  <c r="W221" i="39" s="1"/>
  <c r="P221" i="39"/>
  <c r="O221" i="39"/>
  <c r="L221" i="39"/>
  <c r="K221" i="39"/>
  <c r="R220" i="39"/>
  <c r="W220" i="39" s="1"/>
  <c r="P220" i="39"/>
  <c r="O220" i="39"/>
  <c r="L220" i="39"/>
  <c r="K220" i="39"/>
  <c r="R219" i="39"/>
  <c r="W219" i="39" s="1"/>
  <c r="P219" i="39"/>
  <c r="O219" i="39"/>
  <c r="L219" i="39"/>
  <c r="K219" i="39"/>
  <c r="R218" i="39"/>
  <c r="W218" i="39" s="1"/>
  <c r="P218" i="39"/>
  <c r="O218" i="39"/>
  <c r="L218" i="39"/>
  <c r="K218" i="39"/>
  <c r="R217" i="39"/>
  <c r="W217" i="39" s="1"/>
  <c r="P217" i="39"/>
  <c r="O217" i="39"/>
  <c r="L217" i="39"/>
  <c r="K217" i="39"/>
  <c r="R216" i="39"/>
  <c r="W216" i="39" s="1"/>
  <c r="P216" i="39"/>
  <c r="O216" i="39"/>
  <c r="L216" i="39"/>
  <c r="K216" i="39"/>
  <c r="R215" i="39"/>
  <c r="W215" i="39" s="1"/>
  <c r="P215" i="39"/>
  <c r="O215" i="39"/>
  <c r="L215" i="39"/>
  <c r="K215" i="39"/>
  <c r="R214" i="39"/>
  <c r="W214" i="39" s="1"/>
  <c r="P214" i="39"/>
  <c r="O214" i="39"/>
  <c r="L214" i="39"/>
  <c r="K214" i="39"/>
  <c r="R347" i="39"/>
  <c r="W347" i="39" s="1"/>
  <c r="P347" i="39"/>
  <c r="O347" i="39"/>
  <c r="L347" i="39"/>
  <c r="K347" i="39"/>
  <c r="R346" i="39"/>
  <c r="W346" i="39" s="1"/>
  <c r="P346" i="39"/>
  <c r="O346" i="39"/>
  <c r="L346" i="39"/>
  <c r="K346" i="39"/>
  <c r="R345" i="39"/>
  <c r="W345" i="39" s="1"/>
  <c r="P345" i="39"/>
  <c r="O345" i="39"/>
  <c r="L345" i="39"/>
  <c r="K345" i="39"/>
  <c r="R344" i="39"/>
  <c r="W344" i="39" s="1"/>
  <c r="P344" i="39"/>
  <c r="O344" i="39"/>
  <c r="L344" i="39"/>
  <c r="K344" i="39"/>
  <c r="R343" i="39"/>
  <c r="W343" i="39" s="1"/>
  <c r="P343" i="39"/>
  <c r="O343" i="39"/>
  <c r="L343" i="39"/>
  <c r="K343" i="39"/>
  <c r="R342" i="39"/>
  <c r="W342" i="39" s="1"/>
  <c r="P342" i="39"/>
  <c r="O342" i="39"/>
  <c r="L342" i="39"/>
  <c r="K342" i="39"/>
  <c r="R341" i="39"/>
  <c r="W341" i="39" s="1"/>
  <c r="P341" i="39"/>
  <c r="O341" i="39"/>
  <c r="L341" i="39"/>
  <c r="K341" i="39"/>
  <c r="R340" i="39"/>
  <c r="P340" i="39"/>
  <c r="O340" i="39"/>
  <c r="L340" i="39"/>
  <c r="K340" i="39"/>
  <c r="R339" i="39"/>
  <c r="W339" i="39" s="1"/>
  <c r="P339" i="39"/>
  <c r="O339" i="39"/>
  <c r="L339" i="39"/>
  <c r="K339" i="39"/>
  <c r="R338" i="39"/>
  <c r="W338" i="39" s="1"/>
  <c r="P338" i="39"/>
  <c r="O338" i="39"/>
  <c r="L338" i="39"/>
  <c r="K338" i="39"/>
  <c r="R337" i="39"/>
  <c r="W337" i="39" s="1"/>
  <c r="P337" i="39"/>
  <c r="O337" i="39"/>
  <c r="L337" i="39"/>
  <c r="K337" i="39"/>
  <c r="R336" i="39"/>
  <c r="W336" i="39" s="1"/>
  <c r="P336" i="39"/>
  <c r="O336" i="39"/>
  <c r="L336" i="39"/>
  <c r="K336" i="39"/>
  <c r="R335" i="39"/>
  <c r="W335" i="39" s="1"/>
  <c r="P335" i="39"/>
  <c r="O335" i="39"/>
  <c r="L335" i="39"/>
  <c r="K335" i="39"/>
  <c r="R334" i="39"/>
  <c r="W334" i="39" s="1"/>
  <c r="P334" i="39"/>
  <c r="O334" i="39"/>
  <c r="L334" i="39"/>
  <c r="K334" i="39"/>
  <c r="R333" i="39"/>
  <c r="W333" i="39" s="1"/>
  <c r="P333" i="39"/>
  <c r="O333" i="39"/>
  <c r="L333" i="39"/>
  <c r="K333" i="39"/>
  <c r="R332" i="39"/>
  <c r="P332" i="39"/>
  <c r="O332" i="39"/>
  <c r="L332" i="39"/>
  <c r="K332" i="39"/>
  <c r="R331" i="39"/>
  <c r="W331" i="39" s="1"/>
  <c r="P331" i="39"/>
  <c r="O331" i="39"/>
  <c r="L331" i="39"/>
  <c r="K331" i="39"/>
  <c r="R330" i="39"/>
  <c r="W330" i="39" s="1"/>
  <c r="P330" i="39"/>
  <c r="O330" i="39"/>
  <c r="L330" i="39"/>
  <c r="K330" i="39"/>
  <c r="R329" i="39"/>
  <c r="W329" i="39" s="1"/>
  <c r="P329" i="39"/>
  <c r="O329" i="39"/>
  <c r="L329" i="39"/>
  <c r="K329" i="39"/>
  <c r="R328" i="39"/>
  <c r="W328" i="39" s="1"/>
  <c r="P328" i="39"/>
  <c r="O328" i="39"/>
  <c r="L328" i="39"/>
  <c r="K328" i="39"/>
  <c r="R327" i="39"/>
  <c r="W327" i="39" s="1"/>
  <c r="P327" i="39"/>
  <c r="O327" i="39"/>
  <c r="L327" i="39"/>
  <c r="K327" i="39"/>
  <c r="R326" i="39"/>
  <c r="W326" i="39" s="1"/>
  <c r="P326" i="39"/>
  <c r="O326" i="39"/>
  <c r="L326" i="39"/>
  <c r="K326" i="39"/>
  <c r="R325" i="39"/>
  <c r="W325" i="39" s="1"/>
  <c r="P325" i="39"/>
  <c r="O325" i="39"/>
  <c r="L325" i="39"/>
  <c r="K325" i="39"/>
  <c r="R324" i="39"/>
  <c r="P324" i="39"/>
  <c r="O324" i="39"/>
  <c r="L324" i="39"/>
  <c r="K324" i="39"/>
  <c r="R323" i="39"/>
  <c r="W323" i="39" s="1"/>
  <c r="P323" i="39"/>
  <c r="O323" i="39"/>
  <c r="L323" i="39"/>
  <c r="K323" i="39"/>
  <c r="R322" i="39"/>
  <c r="W322" i="39" s="1"/>
  <c r="P322" i="39"/>
  <c r="O322" i="39"/>
  <c r="L322" i="39"/>
  <c r="K322" i="39"/>
  <c r="R321" i="39"/>
  <c r="W321" i="39" s="1"/>
  <c r="P321" i="39"/>
  <c r="O321" i="39"/>
  <c r="L321" i="39"/>
  <c r="K321" i="39"/>
  <c r="R320" i="39"/>
  <c r="W320" i="39" s="1"/>
  <c r="P320" i="39"/>
  <c r="O320" i="39"/>
  <c r="L320" i="39"/>
  <c r="K320" i="39"/>
  <c r="R319" i="39"/>
  <c r="W319" i="39" s="1"/>
  <c r="P319" i="39"/>
  <c r="O319" i="39"/>
  <c r="L319" i="39"/>
  <c r="K319" i="39"/>
  <c r="R318" i="39"/>
  <c r="W318" i="39" s="1"/>
  <c r="P318" i="39"/>
  <c r="O318" i="39"/>
  <c r="L318" i="39"/>
  <c r="K318" i="39"/>
  <c r="R317" i="39"/>
  <c r="W317" i="39" s="1"/>
  <c r="P317" i="39"/>
  <c r="O317" i="39"/>
  <c r="L317" i="39"/>
  <c r="K317" i="39"/>
  <c r="R316" i="39"/>
  <c r="P316" i="39"/>
  <c r="O316" i="39"/>
  <c r="L316" i="39"/>
  <c r="K316" i="39"/>
  <c r="R315" i="39"/>
  <c r="W315" i="39" s="1"/>
  <c r="P315" i="39"/>
  <c r="O315" i="39"/>
  <c r="L315" i="39"/>
  <c r="K315" i="39"/>
  <c r="R314" i="39"/>
  <c r="W314" i="39" s="1"/>
  <c r="P314" i="39"/>
  <c r="O314" i="39"/>
  <c r="L314" i="39"/>
  <c r="K314" i="39"/>
  <c r="R313" i="39"/>
  <c r="W313" i="39" s="1"/>
  <c r="P313" i="39"/>
  <c r="O313" i="39"/>
  <c r="L313" i="39"/>
  <c r="K313" i="39"/>
  <c r="R312" i="39"/>
  <c r="W312" i="39" s="1"/>
  <c r="P312" i="39"/>
  <c r="O312" i="39"/>
  <c r="L312" i="39"/>
  <c r="K312" i="39"/>
  <c r="R311" i="39"/>
  <c r="W311" i="39" s="1"/>
  <c r="P311" i="39"/>
  <c r="O311" i="39"/>
  <c r="L311" i="39"/>
  <c r="K311" i="39"/>
  <c r="R310" i="39"/>
  <c r="W310" i="39" s="1"/>
  <c r="P310" i="39"/>
  <c r="O310" i="39"/>
  <c r="L310" i="39"/>
  <c r="K310" i="39"/>
  <c r="R309" i="39"/>
  <c r="W309" i="39" s="1"/>
  <c r="P309" i="39"/>
  <c r="O309" i="39"/>
  <c r="L309" i="39"/>
  <c r="K309" i="39"/>
  <c r="R308" i="39"/>
  <c r="P308" i="39"/>
  <c r="O308" i="39"/>
  <c r="L308" i="39"/>
  <c r="K308" i="39"/>
  <c r="R307" i="39"/>
  <c r="W307" i="39" s="1"/>
  <c r="P307" i="39"/>
  <c r="O307" i="39"/>
  <c r="L307" i="39"/>
  <c r="K307" i="39"/>
  <c r="R306" i="39"/>
  <c r="W306" i="39" s="1"/>
  <c r="P306" i="39"/>
  <c r="O306" i="39"/>
  <c r="L306" i="39"/>
  <c r="K306" i="39"/>
  <c r="R305" i="39"/>
  <c r="W305" i="39" s="1"/>
  <c r="P305" i="39"/>
  <c r="O305" i="39"/>
  <c r="L305" i="39"/>
  <c r="K305" i="39"/>
  <c r="R304" i="39"/>
  <c r="W304" i="39" s="1"/>
  <c r="P304" i="39"/>
  <c r="O304" i="39"/>
  <c r="L304" i="39"/>
  <c r="K304" i="39"/>
  <c r="R303" i="39"/>
  <c r="W303" i="39" s="1"/>
  <c r="P303" i="39"/>
  <c r="O303" i="39"/>
  <c r="L303" i="39"/>
  <c r="K303" i="39"/>
  <c r="R302" i="39"/>
  <c r="W302" i="39" s="1"/>
  <c r="P302" i="39"/>
  <c r="O302" i="39"/>
  <c r="L302" i="39"/>
  <c r="K302" i="39"/>
  <c r="R301" i="39"/>
  <c r="W301" i="39" s="1"/>
  <c r="P301" i="39"/>
  <c r="O301" i="39"/>
  <c r="L301" i="39"/>
  <c r="K301" i="39"/>
  <c r="R300" i="39"/>
  <c r="P300" i="39"/>
  <c r="O300" i="39"/>
  <c r="L300" i="39"/>
  <c r="K300" i="39"/>
  <c r="R299" i="39"/>
  <c r="W299" i="39" s="1"/>
  <c r="P299" i="39"/>
  <c r="O299" i="39"/>
  <c r="L299" i="39"/>
  <c r="K299" i="39"/>
  <c r="R298" i="39"/>
  <c r="W298" i="39" s="1"/>
  <c r="P298" i="39"/>
  <c r="O298" i="39"/>
  <c r="L298" i="39"/>
  <c r="K298" i="39"/>
  <c r="R297" i="39"/>
  <c r="W297" i="39" s="1"/>
  <c r="P297" i="39"/>
  <c r="O297" i="39"/>
  <c r="L297" i="39"/>
  <c r="K297" i="39"/>
  <c r="R296" i="39"/>
  <c r="W296" i="39" s="1"/>
  <c r="P296" i="39"/>
  <c r="O296" i="39"/>
  <c r="L296" i="39"/>
  <c r="K296" i="39"/>
  <c r="R295" i="39"/>
  <c r="W295" i="39" s="1"/>
  <c r="P295" i="39"/>
  <c r="O295" i="39"/>
  <c r="L295" i="39"/>
  <c r="K295" i="39"/>
  <c r="R294" i="39"/>
  <c r="W294" i="39" s="1"/>
  <c r="P294" i="39"/>
  <c r="O294" i="39"/>
  <c r="L294" i="39"/>
  <c r="K294" i="39"/>
  <c r="R293" i="39"/>
  <c r="W293" i="39" s="1"/>
  <c r="P293" i="39"/>
  <c r="O293" i="39"/>
  <c r="L293" i="39"/>
  <c r="K293" i="39"/>
  <c r="R292" i="39"/>
  <c r="W292" i="39" s="1"/>
  <c r="P292" i="39"/>
  <c r="O292" i="39"/>
  <c r="L292" i="39"/>
  <c r="K292" i="39"/>
  <c r="R291" i="39"/>
  <c r="W291" i="39" s="1"/>
  <c r="P291" i="39"/>
  <c r="O291" i="39"/>
  <c r="L291" i="39"/>
  <c r="K291" i="39"/>
  <c r="R290" i="39"/>
  <c r="P290" i="39"/>
  <c r="O290" i="39"/>
  <c r="L290" i="39"/>
  <c r="K290" i="39"/>
  <c r="O10" i="39"/>
  <c r="O11" i="39"/>
  <c r="O12" i="39"/>
  <c r="O13" i="39"/>
  <c r="O14" i="39"/>
  <c r="O15" i="39"/>
  <c r="O16" i="39"/>
  <c r="O17" i="39"/>
  <c r="O18" i="39"/>
  <c r="O19" i="39"/>
  <c r="O20" i="39"/>
  <c r="O21" i="39"/>
  <c r="O22" i="39"/>
  <c r="O23" i="39"/>
  <c r="O24" i="39"/>
  <c r="O25" i="39"/>
  <c r="O26" i="39"/>
  <c r="O27" i="39"/>
  <c r="O28" i="39"/>
  <c r="O29" i="39"/>
  <c r="O30" i="39"/>
  <c r="O31" i="39"/>
  <c r="O32" i="39"/>
  <c r="O33" i="39"/>
  <c r="O34" i="39"/>
  <c r="O35" i="39"/>
  <c r="O36" i="39"/>
  <c r="O37" i="39"/>
  <c r="O38" i="39"/>
  <c r="O39" i="39"/>
  <c r="O40" i="39"/>
  <c r="O41" i="39"/>
  <c r="O42" i="39"/>
  <c r="O43" i="39"/>
  <c r="O99" i="39"/>
  <c r="O155" i="39"/>
  <c r="O211" i="39"/>
  <c r="O212" i="39"/>
  <c r="O213" i="39"/>
  <c r="O269" i="39"/>
  <c r="O270" i="39"/>
  <c r="O271" i="39"/>
  <c r="O272" i="39"/>
  <c r="O273" i="39"/>
  <c r="O274" i="39"/>
  <c r="O275" i="39"/>
  <c r="O276" i="39"/>
  <c r="O277" i="39"/>
  <c r="O278" i="39"/>
  <c r="O279" i="39"/>
  <c r="O280" i="39"/>
  <c r="O281" i="39"/>
  <c r="O282" i="39"/>
  <c r="O283" i="39"/>
  <c r="O284" i="39"/>
  <c r="O285" i="39"/>
  <c r="O286" i="39"/>
  <c r="O287" i="39"/>
  <c r="O288" i="39"/>
  <c r="O289" i="39"/>
  <c r="O348" i="39"/>
  <c r="O349" i="39"/>
  <c r="O350" i="39"/>
  <c r="O351" i="39"/>
  <c r="O352" i="39"/>
  <c r="O353" i="39"/>
  <c r="O354" i="39"/>
  <c r="O355" i="39"/>
  <c r="O356" i="39"/>
  <c r="O357" i="39"/>
  <c r="O358" i="39"/>
  <c r="O359" i="39"/>
  <c r="O360" i="39"/>
  <c r="O361" i="39"/>
  <c r="O362" i="39"/>
  <c r="O363" i="39"/>
  <c r="O364" i="39"/>
  <c r="O365" i="39"/>
  <c r="O366" i="39"/>
  <c r="O367" i="39"/>
  <c r="O368" i="39"/>
  <c r="O369" i="39"/>
  <c r="O370" i="39"/>
  <c r="O371" i="39"/>
  <c r="O372" i="39"/>
  <c r="O373" i="39"/>
  <c r="O374" i="39"/>
  <c r="O375" i="39"/>
  <c r="O376" i="39"/>
  <c r="O377" i="39"/>
  <c r="O378" i="39"/>
  <c r="O379" i="39"/>
  <c r="O380" i="39"/>
  <c r="O381" i="39"/>
  <c r="O382" i="39"/>
  <c r="O383" i="39"/>
  <c r="O384" i="39"/>
  <c r="O385" i="39"/>
  <c r="O386" i="39"/>
  <c r="O387" i="39"/>
  <c r="O388" i="39"/>
  <c r="O389" i="39"/>
  <c r="O390" i="39"/>
  <c r="O391" i="39"/>
  <c r="O392" i="39"/>
  <c r="O393" i="39"/>
  <c r="O429" i="39"/>
  <c r="O430" i="39"/>
  <c r="O431" i="39"/>
  <c r="O432" i="39"/>
  <c r="O433" i="39"/>
  <c r="O434" i="39"/>
  <c r="O435" i="39"/>
  <c r="O436" i="39"/>
  <c r="O437" i="39"/>
  <c r="O438" i="39"/>
  <c r="O439" i="39"/>
  <c r="O440" i="39"/>
  <c r="O441" i="39"/>
  <c r="O442" i="39"/>
  <c r="O443" i="39"/>
  <c r="O444" i="39"/>
  <c r="O445" i="39"/>
  <c r="O446" i="39"/>
  <c r="O447" i="39"/>
  <c r="O492" i="39"/>
  <c r="O493" i="39"/>
  <c r="O494" i="39"/>
  <c r="O495" i="39"/>
  <c r="O496" i="39"/>
  <c r="O497" i="39"/>
  <c r="O498" i="39"/>
  <c r="O499" i="39"/>
  <c r="O500" i="39"/>
  <c r="O501" i="39"/>
  <c r="O502" i="39"/>
  <c r="O503" i="39"/>
  <c r="O504" i="39"/>
  <c r="O505" i="39"/>
  <c r="L10" i="39"/>
  <c r="L11" i="39"/>
  <c r="L12" i="39"/>
  <c r="L13" i="39"/>
  <c r="L14" i="39"/>
  <c r="L15" i="39"/>
  <c r="L16" i="39"/>
  <c r="L17" i="39"/>
  <c r="L18" i="39"/>
  <c r="L19" i="39"/>
  <c r="L20" i="39"/>
  <c r="L21" i="39"/>
  <c r="L22" i="39"/>
  <c r="L23" i="39"/>
  <c r="L24" i="39"/>
  <c r="L25" i="39"/>
  <c r="L26" i="39"/>
  <c r="L27" i="39"/>
  <c r="L28" i="39"/>
  <c r="L29" i="39"/>
  <c r="L30" i="39"/>
  <c r="L31" i="39"/>
  <c r="L32" i="39"/>
  <c r="L33" i="39"/>
  <c r="L34" i="39"/>
  <c r="L35" i="39"/>
  <c r="L36" i="39"/>
  <c r="L37" i="39"/>
  <c r="L38" i="39"/>
  <c r="L39" i="39"/>
  <c r="L40" i="39"/>
  <c r="L41" i="39"/>
  <c r="L42" i="39"/>
  <c r="L43" i="39"/>
  <c r="L99" i="39"/>
  <c r="L155" i="39"/>
  <c r="L211" i="39"/>
  <c r="L212" i="39"/>
  <c r="L213" i="39"/>
  <c r="L269" i="39"/>
  <c r="L270" i="39"/>
  <c r="L271" i="39"/>
  <c r="L272" i="39"/>
  <c r="L273" i="39"/>
  <c r="L274" i="39"/>
  <c r="L275" i="39"/>
  <c r="L276" i="39"/>
  <c r="L277" i="39"/>
  <c r="L278" i="39"/>
  <c r="L279" i="39"/>
  <c r="L280" i="39"/>
  <c r="L281" i="39"/>
  <c r="L282" i="39"/>
  <c r="L283" i="39"/>
  <c r="L284" i="39"/>
  <c r="L285" i="39"/>
  <c r="L286" i="39"/>
  <c r="L287" i="39"/>
  <c r="L288" i="39"/>
  <c r="L289" i="39"/>
  <c r="L348" i="39"/>
  <c r="L349" i="39"/>
  <c r="L350" i="39"/>
  <c r="L351" i="39"/>
  <c r="L352" i="39"/>
  <c r="L353" i="39"/>
  <c r="L354" i="39"/>
  <c r="L355" i="39"/>
  <c r="L356" i="39"/>
  <c r="L357" i="39"/>
  <c r="L358" i="39"/>
  <c r="L359" i="39"/>
  <c r="L360" i="39"/>
  <c r="L361" i="39"/>
  <c r="L362" i="39"/>
  <c r="L363" i="39"/>
  <c r="L364" i="39"/>
  <c r="L365" i="39"/>
  <c r="L366" i="39"/>
  <c r="L367" i="39"/>
  <c r="L368" i="39"/>
  <c r="L369" i="39"/>
  <c r="L370" i="39"/>
  <c r="L371" i="39"/>
  <c r="L372" i="39"/>
  <c r="L373" i="39"/>
  <c r="L374" i="39"/>
  <c r="L375" i="39"/>
  <c r="L376" i="39"/>
  <c r="L377" i="39"/>
  <c r="L378" i="39"/>
  <c r="L379" i="39"/>
  <c r="L380" i="39"/>
  <c r="L381" i="39"/>
  <c r="L382" i="39"/>
  <c r="L383" i="39"/>
  <c r="L384" i="39"/>
  <c r="L385" i="39"/>
  <c r="L386" i="39"/>
  <c r="L387" i="39"/>
  <c r="L388" i="39"/>
  <c r="L389" i="39"/>
  <c r="L390" i="39"/>
  <c r="L391" i="39"/>
  <c r="L392" i="39"/>
  <c r="L393" i="39"/>
  <c r="L429" i="39"/>
  <c r="L430" i="39"/>
  <c r="L431" i="39"/>
  <c r="L432" i="39"/>
  <c r="L433" i="39"/>
  <c r="L434" i="39"/>
  <c r="L435" i="39"/>
  <c r="L436" i="39"/>
  <c r="L437" i="39"/>
  <c r="L438" i="39"/>
  <c r="L439" i="39"/>
  <c r="L440" i="39"/>
  <c r="L441" i="39"/>
  <c r="L442" i="39"/>
  <c r="L443" i="39"/>
  <c r="L444" i="39"/>
  <c r="L445" i="39"/>
  <c r="L446" i="39"/>
  <c r="L447" i="39"/>
  <c r="L492" i="39"/>
  <c r="L493" i="39"/>
  <c r="L494" i="39"/>
  <c r="L495" i="39"/>
  <c r="L496" i="39"/>
  <c r="L497" i="39"/>
  <c r="L498" i="39"/>
  <c r="L499" i="39"/>
  <c r="L500" i="39"/>
  <c r="L501" i="39"/>
  <c r="L502" i="39"/>
  <c r="L503" i="39"/>
  <c r="L504" i="39"/>
  <c r="L505" i="39"/>
  <c r="B9" i="57"/>
  <c r="B7" i="57"/>
  <c r="C35" i="53" l="1"/>
  <c r="B35" i="53"/>
  <c r="G35" i="53"/>
  <c r="F35" i="53"/>
  <c r="E35" i="53"/>
  <c r="D35" i="53"/>
  <c r="C34" i="53"/>
  <c r="G34" i="53"/>
  <c r="B34" i="53"/>
  <c r="F34" i="53"/>
  <c r="E34" i="53"/>
  <c r="D34" i="53"/>
  <c r="C39" i="53"/>
  <c r="G39" i="53"/>
  <c r="F39" i="53"/>
  <c r="E39" i="53"/>
  <c r="D39" i="53"/>
  <c r="B39" i="53"/>
  <c r="C33" i="53"/>
  <c r="G33" i="53"/>
  <c r="F33" i="53"/>
  <c r="E33" i="53"/>
  <c r="D33" i="53"/>
  <c r="B33" i="53"/>
  <c r="C38" i="53"/>
  <c r="F38" i="53"/>
  <c r="E38" i="53"/>
  <c r="D38" i="53"/>
  <c r="B38" i="53"/>
  <c r="G38" i="53"/>
  <c r="C37" i="53"/>
  <c r="E37" i="53"/>
  <c r="D37" i="53"/>
  <c r="B37" i="53"/>
  <c r="F37" i="53"/>
  <c r="G37" i="53"/>
  <c r="C36" i="53"/>
  <c r="D36" i="53"/>
  <c r="B36" i="53"/>
  <c r="E36" i="53"/>
  <c r="G36" i="53"/>
  <c r="F36" i="53"/>
  <c r="W324" i="39"/>
  <c r="W300" i="39"/>
  <c r="W340" i="39"/>
  <c r="W316" i="39"/>
  <c r="W332" i="39"/>
  <c r="W290" i="39"/>
  <c r="W308" i="39"/>
  <c r="R10" i="39" l="1"/>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99" i="39"/>
  <c r="R155" i="39"/>
  <c r="R211" i="39"/>
  <c r="R212" i="39"/>
  <c r="R213" i="39"/>
  <c r="R269" i="39"/>
  <c r="R270" i="39"/>
  <c r="R271" i="39"/>
  <c r="R272" i="39"/>
  <c r="R273" i="39"/>
  <c r="R274" i="39"/>
  <c r="R275" i="39"/>
  <c r="R276" i="39"/>
  <c r="R277" i="39"/>
  <c r="R278" i="39"/>
  <c r="R279" i="39"/>
  <c r="R280" i="39"/>
  <c r="R281" i="39"/>
  <c r="R282" i="39"/>
  <c r="R283" i="39"/>
  <c r="R284" i="39"/>
  <c r="R285" i="39"/>
  <c r="R286" i="39"/>
  <c r="R287" i="39"/>
  <c r="R288" i="39"/>
  <c r="R289" i="39"/>
  <c r="R348" i="39"/>
  <c r="R349" i="39"/>
  <c r="R350" i="39"/>
  <c r="R351" i="39"/>
  <c r="R352" i="39"/>
  <c r="R353" i="39"/>
  <c r="R354" i="39"/>
  <c r="R355" i="39"/>
  <c r="R356" i="39"/>
  <c r="R357" i="39"/>
  <c r="R358" i="39"/>
  <c r="R359" i="39"/>
  <c r="R360" i="39"/>
  <c r="R361" i="39"/>
  <c r="R362" i="39"/>
  <c r="R363" i="39"/>
  <c r="R364" i="39"/>
  <c r="R365" i="39"/>
  <c r="R366" i="39"/>
  <c r="R367" i="39"/>
  <c r="R368" i="39"/>
  <c r="R369" i="39"/>
  <c r="R370" i="39"/>
  <c r="R371" i="39"/>
  <c r="R372" i="39"/>
  <c r="R373" i="39"/>
  <c r="R374" i="39"/>
  <c r="R375" i="39"/>
  <c r="R376" i="39"/>
  <c r="R377" i="39"/>
  <c r="R378" i="39"/>
  <c r="R379" i="39"/>
  <c r="R380" i="39"/>
  <c r="R381" i="39"/>
  <c r="R382" i="39"/>
  <c r="R383" i="39"/>
  <c r="R384" i="39"/>
  <c r="R385" i="39"/>
  <c r="R386" i="39"/>
  <c r="R387" i="39"/>
  <c r="R388" i="39"/>
  <c r="R389" i="39"/>
  <c r="R390" i="39"/>
  <c r="R391" i="39"/>
  <c r="R392" i="39"/>
  <c r="R393" i="39"/>
  <c r="R429" i="39"/>
  <c r="R430" i="39"/>
  <c r="R431" i="39"/>
  <c r="R432" i="39"/>
  <c r="R433" i="39"/>
  <c r="R434" i="39"/>
  <c r="R435" i="39"/>
  <c r="R436" i="39"/>
  <c r="R437" i="39"/>
  <c r="R438" i="39"/>
  <c r="R439" i="39"/>
  <c r="R440" i="39"/>
  <c r="R441" i="39"/>
  <c r="R442" i="39"/>
  <c r="R443" i="39"/>
  <c r="R444" i="39"/>
  <c r="R445" i="39"/>
  <c r="R446" i="39"/>
  <c r="R447" i="39"/>
  <c r="R492" i="39"/>
  <c r="R493" i="39"/>
  <c r="R494" i="39"/>
  <c r="R495" i="39"/>
  <c r="R496" i="39"/>
  <c r="R497" i="39"/>
  <c r="R498" i="39"/>
  <c r="R499" i="39"/>
  <c r="R500" i="39"/>
  <c r="R501" i="39"/>
  <c r="R502" i="39"/>
  <c r="R503" i="39"/>
  <c r="R504" i="39"/>
  <c r="R505" i="39"/>
  <c r="A9" i="45" l="1"/>
  <c r="A8" i="55" s="1"/>
  <c r="J8" i="45"/>
  <c r="A6" i="57" l="1"/>
  <c r="A4" i="57"/>
  <c r="A7" i="55"/>
  <c r="P505" i="39"/>
  <c r="P504" i="39"/>
  <c r="P503" i="39"/>
  <c r="P502" i="39"/>
  <c r="P501" i="39"/>
  <c r="P500" i="39"/>
  <c r="P499" i="39"/>
  <c r="P498" i="39"/>
  <c r="P497" i="39"/>
  <c r="P496" i="39"/>
  <c r="P495" i="39"/>
  <c r="P494" i="39"/>
  <c r="P493" i="39"/>
  <c r="P492" i="39"/>
  <c r="P447" i="39"/>
  <c r="P446" i="39"/>
  <c r="P445" i="39"/>
  <c r="P444" i="39"/>
  <c r="P443" i="39"/>
  <c r="P442" i="39"/>
  <c r="P441" i="39"/>
  <c r="P440" i="39"/>
  <c r="P439" i="39"/>
  <c r="P438" i="39"/>
  <c r="P437" i="39"/>
  <c r="P436" i="39"/>
  <c r="P435" i="39"/>
  <c r="P434" i="39"/>
  <c r="P433" i="39"/>
  <c r="P432" i="39"/>
  <c r="P431" i="39"/>
  <c r="P430" i="39"/>
  <c r="P429" i="39"/>
  <c r="P393" i="39"/>
  <c r="P392" i="39"/>
  <c r="P391" i="39"/>
  <c r="P390" i="39"/>
  <c r="P389" i="39"/>
  <c r="P388" i="39"/>
  <c r="P387" i="39"/>
  <c r="P386" i="39"/>
  <c r="P385" i="39"/>
  <c r="P384" i="39"/>
  <c r="P383" i="39"/>
  <c r="P382" i="39"/>
  <c r="P381" i="39"/>
  <c r="P380" i="39"/>
  <c r="P379" i="39"/>
  <c r="P378" i="39"/>
  <c r="P377" i="39"/>
  <c r="P376" i="39"/>
  <c r="P375" i="39"/>
  <c r="P374" i="39"/>
  <c r="P373" i="39"/>
  <c r="P372" i="39"/>
  <c r="P371" i="39"/>
  <c r="P370" i="39"/>
  <c r="P369" i="39"/>
  <c r="P368" i="39"/>
  <c r="P367" i="39"/>
  <c r="P366" i="39"/>
  <c r="P365" i="39"/>
  <c r="P364" i="39"/>
  <c r="P363" i="39"/>
  <c r="P362" i="39"/>
  <c r="P361" i="39"/>
  <c r="P360" i="39"/>
  <c r="P359" i="39"/>
  <c r="P358" i="39"/>
  <c r="P357" i="39"/>
  <c r="P356" i="39"/>
  <c r="P355" i="39"/>
  <c r="P354" i="39"/>
  <c r="P353" i="39"/>
  <c r="P352" i="39"/>
  <c r="P351" i="39"/>
  <c r="P350" i="39"/>
  <c r="P349" i="39"/>
  <c r="P348" i="39"/>
  <c r="P289" i="39"/>
  <c r="P288" i="39"/>
  <c r="P287" i="39"/>
  <c r="P286" i="39"/>
  <c r="P285" i="39"/>
  <c r="P284" i="39"/>
  <c r="P283" i="39"/>
  <c r="P282" i="39"/>
  <c r="P281" i="39"/>
  <c r="P280" i="39"/>
  <c r="P279" i="39"/>
  <c r="P278" i="39"/>
  <c r="P277" i="39"/>
  <c r="P276" i="39"/>
  <c r="P275" i="39"/>
  <c r="P274" i="39"/>
  <c r="P273" i="39"/>
  <c r="P272" i="39"/>
  <c r="P271" i="39"/>
  <c r="P270" i="39"/>
  <c r="P269" i="39"/>
  <c r="P213" i="39"/>
  <c r="P212" i="39"/>
  <c r="P211" i="39"/>
  <c r="P155" i="39"/>
  <c r="P99" i="39"/>
  <c r="P43" i="39"/>
  <c r="P42" i="39"/>
  <c r="P41" i="39"/>
  <c r="P40" i="39"/>
  <c r="P39" i="39"/>
  <c r="P38" i="39"/>
  <c r="P37" i="39"/>
  <c r="P36" i="39"/>
  <c r="P35" i="39"/>
  <c r="P34" i="39"/>
  <c r="P33" i="39"/>
  <c r="P32" i="39"/>
  <c r="P31" i="39"/>
  <c r="P30" i="39"/>
  <c r="P29" i="39"/>
  <c r="P28" i="39"/>
  <c r="P27" i="39"/>
  <c r="P26" i="39"/>
  <c r="P25" i="39"/>
  <c r="P24" i="39"/>
  <c r="P23" i="39"/>
  <c r="P22" i="39"/>
  <c r="P21" i="39"/>
  <c r="P20" i="39"/>
  <c r="P19" i="39"/>
  <c r="P18" i="39"/>
  <c r="P17" i="39"/>
  <c r="P16" i="39"/>
  <c r="P15" i="39"/>
  <c r="P14" i="39"/>
  <c r="P13" i="39"/>
  <c r="P12" i="39"/>
  <c r="P11" i="39"/>
  <c r="P10" i="39"/>
  <c r="K505" i="39"/>
  <c r="K504" i="39"/>
  <c r="K503" i="39"/>
  <c r="K502" i="39"/>
  <c r="K501" i="39"/>
  <c r="K500" i="39"/>
  <c r="K499" i="39"/>
  <c r="K498" i="39"/>
  <c r="K497" i="39"/>
  <c r="K496" i="39"/>
  <c r="K495" i="39"/>
  <c r="K494" i="39"/>
  <c r="K493" i="39"/>
  <c r="K492" i="39"/>
  <c r="K447" i="39"/>
  <c r="K446" i="39"/>
  <c r="K445" i="39"/>
  <c r="K444" i="39"/>
  <c r="K443" i="39"/>
  <c r="K442" i="39"/>
  <c r="K441" i="39"/>
  <c r="K440" i="39"/>
  <c r="K439" i="39"/>
  <c r="K438" i="39"/>
  <c r="K437" i="39"/>
  <c r="K436" i="39"/>
  <c r="K435" i="39"/>
  <c r="K434" i="39"/>
  <c r="K433" i="39"/>
  <c r="K432" i="39"/>
  <c r="K431" i="39"/>
  <c r="K430" i="39"/>
  <c r="K429" i="39"/>
  <c r="K393" i="39"/>
  <c r="K392" i="39"/>
  <c r="K391" i="39"/>
  <c r="K390" i="39"/>
  <c r="K389" i="39"/>
  <c r="K388" i="39"/>
  <c r="K387" i="39"/>
  <c r="K386" i="39"/>
  <c r="K385" i="39"/>
  <c r="K384" i="39"/>
  <c r="K383" i="39"/>
  <c r="K382" i="39"/>
  <c r="K381" i="39"/>
  <c r="K380" i="39"/>
  <c r="K379" i="39"/>
  <c r="K378" i="39"/>
  <c r="K377" i="39"/>
  <c r="K376" i="39"/>
  <c r="K375" i="39"/>
  <c r="K374" i="39"/>
  <c r="K373" i="39"/>
  <c r="K372" i="39"/>
  <c r="K371" i="39"/>
  <c r="K370" i="39"/>
  <c r="K369" i="39"/>
  <c r="K368" i="39"/>
  <c r="K367" i="39"/>
  <c r="K366" i="39"/>
  <c r="K365" i="39"/>
  <c r="K364" i="39"/>
  <c r="K363" i="39"/>
  <c r="K362" i="39"/>
  <c r="K361" i="39"/>
  <c r="K360" i="39"/>
  <c r="K359" i="39"/>
  <c r="K358" i="39"/>
  <c r="K357" i="39"/>
  <c r="K356" i="39"/>
  <c r="K355" i="39"/>
  <c r="K354" i="39"/>
  <c r="K353" i="39"/>
  <c r="K352" i="39"/>
  <c r="K351" i="39"/>
  <c r="K350" i="39"/>
  <c r="K349" i="39"/>
  <c r="K348" i="39"/>
  <c r="K289" i="39"/>
  <c r="K288" i="39"/>
  <c r="K287" i="39"/>
  <c r="K286" i="39"/>
  <c r="K285" i="39"/>
  <c r="K284" i="39"/>
  <c r="K283" i="39"/>
  <c r="K282" i="39"/>
  <c r="K281" i="39"/>
  <c r="K280" i="39"/>
  <c r="K279" i="39"/>
  <c r="K278" i="39"/>
  <c r="K277" i="39"/>
  <c r="K276" i="39"/>
  <c r="K275" i="39"/>
  <c r="K274" i="39"/>
  <c r="K273" i="39"/>
  <c r="K272" i="39"/>
  <c r="K271" i="39"/>
  <c r="K270" i="39"/>
  <c r="K269" i="39"/>
  <c r="K213" i="39"/>
  <c r="K212" i="39"/>
  <c r="K211" i="39"/>
  <c r="K155" i="39"/>
  <c r="K99" i="39"/>
  <c r="K43" i="39"/>
  <c r="K42" i="39"/>
  <c r="K41" i="39"/>
  <c r="K40" i="39"/>
  <c r="K39" i="39"/>
  <c r="K38" i="39"/>
  <c r="K37" i="39"/>
  <c r="K36" i="39"/>
  <c r="K35" i="39"/>
  <c r="K34" i="39"/>
  <c r="K33" i="39"/>
  <c r="K32" i="39"/>
  <c r="K31" i="39"/>
  <c r="K30" i="39"/>
  <c r="K29" i="39"/>
  <c r="K28" i="39"/>
  <c r="K27" i="39"/>
  <c r="K26" i="39"/>
  <c r="K25" i="39"/>
  <c r="K24" i="39"/>
  <c r="K23" i="39"/>
  <c r="K22" i="39"/>
  <c r="K21" i="39"/>
  <c r="K20" i="39"/>
  <c r="K19" i="39"/>
  <c r="K18" i="39"/>
  <c r="K17" i="39"/>
  <c r="K16" i="39"/>
  <c r="K15" i="39"/>
  <c r="K14" i="39"/>
  <c r="K13" i="39"/>
  <c r="K12" i="39"/>
  <c r="K11" i="39"/>
  <c r="K10" i="39"/>
  <c r="B20" i="61"/>
  <c r="D19" i="61"/>
  <c r="D5" i="61"/>
  <c r="E10" i="59"/>
  <c r="E26" i="59"/>
  <c r="E23" i="59"/>
  <c r="C20" i="61"/>
  <c r="E16" i="59"/>
  <c r="C11" i="59"/>
  <c r="C20" i="59"/>
  <c r="C25" i="59"/>
  <c r="C9" i="59"/>
  <c r="E12" i="59"/>
  <c r="E14" i="59"/>
  <c r="C17" i="59"/>
  <c r="C21" i="59"/>
  <c r="C21" i="61"/>
  <c r="E15" i="59"/>
  <c r="C15" i="59"/>
  <c r="D4" i="61"/>
  <c r="C26" i="59"/>
  <c r="C16" i="59"/>
  <c r="E13" i="59"/>
  <c r="E11" i="59"/>
  <c r="C7" i="61"/>
  <c r="C22" i="59"/>
  <c r="E18" i="59"/>
  <c r="C6" i="61"/>
  <c r="C10" i="59"/>
  <c r="F19" i="61"/>
  <c r="D20" i="61"/>
  <c r="D6" i="61"/>
  <c r="C19" i="61"/>
  <c r="E19" i="59"/>
  <c r="C23" i="59"/>
  <c r="F21" i="61"/>
  <c r="E20" i="59"/>
  <c r="E25" i="59"/>
  <c r="B19" i="61"/>
  <c r="E9" i="59"/>
  <c r="E20" i="61"/>
  <c r="E19" i="61"/>
  <c r="E21" i="59"/>
  <c r="D21" i="61"/>
  <c r="C4" i="61"/>
  <c r="D7" i="61"/>
  <c r="E24" i="59"/>
  <c r="F20" i="61"/>
  <c r="E22" i="59"/>
  <c r="B21" i="61"/>
  <c r="C12" i="59"/>
  <c r="C14" i="59"/>
  <c r="E17" i="59"/>
  <c r="E21" i="61"/>
  <c r="C18" i="59"/>
  <c r="C5" i="61"/>
  <c r="C19" i="59"/>
  <c r="C24" i="59"/>
  <c r="C13" i="59"/>
  <c r="H7" i="39" l="1"/>
  <c r="Q6" i="39"/>
  <c r="F7" i="39"/>
  <c r="I7" i="39" s="1"/>
  <c r="H8" i="39"/>
  <c r="F8" i="39"/>
  <c r="I8" i="39" s="1"/>
  <c r="H9" i="39"/>
  <c r="F9" i="39"/>
  <c r="I9" i="39" s="1"/>
  <c r="F6" i="39"/>
  <c r="I6" i="39" s="1"/>
  <c r="Q9" i="39"/>
  <c r="Q8" i="39"/>
  <c r="Q7" i="39"/>
  <c r="C8" i="61"/>
  <c r="B2" i="59"/>
  <c r="D22" i="59"/>
  <c r="D21" i="59"/>
  <c r="D19" i="59"/>
  <c r="D20" i="59"/>
  <c r="D25" i="59"/>
  <c r="D23" i="59"/>
  <c r="D24" i="59"/>
  <c r="D26" i="59"/>
  <c r="T7" i="39" l="1"/>
  <c r="U7" i="39" s="1"/>
  <c r="X7" i="39"/>
  <c r="X8" i="39"/>
  <c r="T8" i="39"/>
  <c r="U8" i="39" s="1"/>
  <c r="X9" i="39"/>
  <c r="T9" i="39"/>
  <c r="U9" i="39" s="1"/>
  <c r="T6" i="39"/>
  <c r="X6" i="39"/>
  <c r="I23" i="53"/>
  <c r="I28" i="53"/>
  <c r="I33" i="53"/>
  <c r="I31" i="53"/>
  <c r="I36" i="53"/>
  <c r="I34" i="53"/>
  <c r="I32" i="53"/>
  <c r="I21" i="53"/>
  <c r="I30" i="53"/>
  <c r="I29" i="53"/>
  <c r="I35" i="53"/>
  <c r="I20" i="53"/>
  <c r="I22" i="53"/>
  <c r="I24" i="53"/>
  <c r="I27" i="53"/>
  <c r="I25" i="53"/>
  <c r="I37" i="53"/>
  <c r="I26" i="53"/>
  <c r="U6" i="39" l="1"/>
  <c r="A5" i="57"/>
  <c r="D18" i="59"/>
  <c r="D15" i="59"/>
  <c r="D9" i="59"/>
  <c r="D17" i="59"/>
  <c r="D10" i="59"/>
  <c r="D14" i="59"/>
  <c r="D11" i="59"/>
  <c r="D16" i="59"/>
  <c r="D13" i="59"/>
  <c r="D12" i="59"/>
  <c r="S9" i="39" l="1"/>
  <c r="S7" i="39"/>
  <c r="S8" i="39"/>
  <c r="S6" i="39"/>
  <c r="H6" i="39"/>
  <c r="F449" i="39"/>
  <c r="I449" i="39" s="1"/>
  <c r="F465" i="39"/>
  <c r="I465" i="39" s="1"/>
  <c r="F413" i="39"/>
  <c r="I413" i="39" s="1"/>
  <c r="F44" i="39"/>
  <c r="I44" i="39" s="1"/>
  <c r="F79" i="39"/>
  <c r="I79" i="39" s="1"/>
  <c r="F50" i="39"/>
  <c r="I50" i="39" s="1"/>
  <c r="F485" i="39"/>
  <c r="I485" i="39" s="1"/>
  <c r="F408" i="39"/>
  <c r="I408" i="39" s="1"/>
  <c r="F66" i="39"/>
  <c r="I66" i="39" s="1"/>
  <c r="F115" i="39"/>
  <c r="I115" i="39" s="1"/>
  <c r="F112" i="39"/>
  <c r="I112" i="39" s="1"/>
  <c r="F420" i="39"/>
  <c r="I420" i="39" s="1"/>
  <c r="F204" i="39"/>
  <c r="I204" i="39" s="1"/>
  <c r="F478" i="39"/>
  <c r="I478" i="39" s="1"/>
  <c r="F146" i="39"/>
  <c r="I146" i="39" s="1"/>
  <c r="F419" i="39"/>
  <c r="I419" i="39" s="1"/>
  <c r="F97" i="39"/>
  <c r="I97" i="39" s="1"/>
  <c r="F110" i="39"/>
  <c r="I110" i="39" s="1"/>
  <c r="F247" i="39"/>
  <c r="I247" i="39" s="1"/>
  <c r="F258" i="39"/>
  <c r="I258" i="39" s="1"/>
  <c r="F172" i="39"/>
  <c r="I172" i="39" s="1"/>
  <c r="F232" i="39"/>
  <c r="I232" i="39" s="1"/>
  <c r="F159" i="39"/>
  <c r="I159" i="39" s="1"/>
  <c r="F250" i="39"/>
  <c r="I250" i="39" s="1"/>
  <c r="F153" i="39"/>
  <c r="I153" i="39" s="1"/>
  <c r="F221" i="39"/>
  <c r="I221" i="39" s="1"/>
  <c r="F234" i="39"/>
  <c r="I234" i="39" s="1"/>
  <c r="F304" i="39"/>
  <c r="I304" i="39" s="1"/>
  <c r="F410" i="39"/>
  <c r="I410" i="39" s="1"/>
  <c r="F475" i="39"/>
  <c r="I475" i="39" s="1"/>
  <c r="F340" i="39"/>
  <c r="I340" i="39" s="1"/>
  <c r="F458" i="39"/>
  <c r="I458" i="39" s="1"/>
  <c r="F402" i="39"/>
  <c r="I402" i="39" s="1"/>
  <c r="F140" i="39"/>
  <c r="I140" i="39" s="1"/>
  <c r="F111" i="39"/>
  <c r="I111" i="39" s="1"/>
  <c r="F486" i="39"/>
  <c r="I486" i="39" s="1"/>
  <c r="F409" i="39"/>
  <c r="I409" i="39" s="1"/>
  <c r="F95" i="39"/>
  <c r="I95" i="39" s="1"/>
  <c r="F422" i="39"/>
  <c r="I422" i="39" s="1"/>
  <c r="F56" i="39"/>
  <c r="I56" i="39" s="1"/>
  <c r="F133" i="39"/>
  <c r="I133" i="39" s="1"/>
  <c r="F411" i="39"/>
  <c r="I411" i="39" s="1"/>
  <c r="F90" i="39"/>
  <c r="I90" i="39" s="1"/>
  <c r="F123" i="39"/>
  <c r="I123" i="39" s="1"/>
  <c r="F176" i="39"/>
  <c r="I176" i="39" s="1"/>
  <c r="F427" i="39"/>
  <c r="I427" i="39" s="1"/>
  <c r="F130" i="39"/>
  <c r="I130" i="39" s="1"/>
  <c r="F207" i="39"/>
  <c r="I207" i="39" s="1"/>
  <c r="F473" i="39"/>
  <c r="I473" i="39" s="1"/>
  <c r="F65" i="39"/>
  <c r="I65" i="39" s="1"/>
  <c r="F143" i="39"/>
  <c r="I143" i="39" s="1"/>
  <c r="F479" i="39"/>
  <c r="I479" i="39" s="1"/>
  <c r="F175" i="39"/>
  <c r="I175" i="39" s="1"/>
  <c r="F231" i="39"/>
  <c r="I231" i="39" s="1"/>
  <c r="F302" i="39"/>
  <c r="I302" i="39" s="1"/>
  <c r="F116" i="39"/>
  <c r="I116" i="39" s="1"/>
  <c r="F197" i="39"/>
  <c r="I197" i="39" s="1"/>
  <c r="F177" i="39"/>
  <c r="I177" i="39" s="1"/>
  <c r="F267" i="39"/>
  <c r="I267" i="39" s="1"/>
  <c r="F253" i="39"/>
  <c r="I253" i="39" s="1"/>
  <c r="F462" i="39"/>
  <c r="I462" i="39" s="1"/>
  <c r="F200" i="39"/>
  <c r="I200" i="39" s="1"/>
  <c r="F294" i="39"/>
  <c r="I294" i="39" s="1"/>
  <c r="F69" i="39"/>
  <c r="I69" i="39" s="1"/>
  <c r="F113" i="39"/>
  <c r="I113" i="39" s="1"/>
  <c r="F266" i="39"/>
  <c r="I266" i="39" s="1"/>
  <c r="F321" i="39"/>
  <c r="I321" i="39" s="1"/>
  <c r="F323" i="39"/>
  <c r="I323" i="39" s="1"/>
  <c r="F460" i="39"/>
  <c r="I460" i="39" s="1"/>
  <c r="F483" i="39"/>
  <c r="I483" i="39" s="1"/>
  <c r="F107" i="39"/>
  <c r="I107" i="39" s="1"/>
  <c r="F471" i="39"/>
  <c r="I471" i="39" s="1"/>
  <c r="F453" i="39"/>
  <c r="I453" i="39" s="1"/>
  <c r="F64" i="39"/>
  <c r="I64" i="39" s="1"/>
  <c r="F147" i="39"/>
  <c r="I147" i="39" s="1"/>
  <c r="F418" i="39"/>
  <c r="I418" i="39" s="1"/>
  <c r="F80" i="39"/>
  <c r="I80" i="39" s="1"/>
  <c r="F142" i="39"/>
  <c r="I142" i="39" s="1"/>
  <c r="F466" i="39"/>
  <c r="I466" i="39" s="1"/>
  <c r="F423" i="39"/>
  <c r="I423" i="39" s="1"/>
  <c r="F118" i="39"/>
  <c r="I118" i="39" s="1"/>
  <c r="F452" i="39"/>
  <c r="I452" i="39" s="1"/>
  <c r="F85" i="39"/>
  <c r="I85" i="39" s="1"/>
  <c r="F101" i="39"/>
  <c r="I101" i="39" s="1"/>
  <c r="F188" i="39"/>
  <c r="I188" i="39" s="1"/>
  <c r="F160" i="39"/>
  <c r="I160" i="39" s="1"/>
  <c r="F68" i="39"/>
  <c r="I68" i="39" s="1"/>
  <c r="F49" i="39"/>
  <c r="I49" i="39" s="1"/>
  <c r="F139" i="39"/>
  <c r="I139" i="39" s="1"/>
  <c r="F185" i="39"/>
  <c r="I185" i="39" s="1"/>
  <c r="F482" i="39"/>
  <c r="I482" i="39" s="1"/>
  <c r="F180" i="39"/>
  <c r="I180" i="39" s="1"/>
  <c r="F144" i="39"/>
  <c r="I144" i="39" s="1"/>
  <c r="F135" i="39"/>
  <c r="I135" i="39" s="1"/>
  <c r="F400" i="39"/>
  <c r="I400" i="39" s="1"/>
  <c r="F333" i="39"/>
  <c r="I333" i="39" s="1"/>
  <c r="F491" i="39"/>
  <c r="I491" i="39" s="1"/>
  <c r="F154" i="39"/>
  <c r="I154" i="39" s="1"/>
  <c r="F178" i="39"/>
  <c r="I178" i="39" s="1"/>
  <c r="F243" i="39"/>
  <c r="I243" i="39" s="1"/>
  <c r="F236" i="39"/>
  <c r="I236" i="39" s="1"/>
  <c r="F316" i="39"/>
  <c r="I316" i="39" s="1"/>
  <c r="F104" i="39"/>
  <c r="I104" i="39" s="1"/>
  <c r="F149" i="39"/>
  <c r="I149" i="39" s="1"/>
  <c r="F330" i="39"/>
  <c r="I330" i="39" s="1"/>
  <c r="F75" i="39"/>
  <c r="I75" i="39" s="1"/>
  <c r="F484" i="39"/>
  <c r="I484" i="39" s="1"/>
  <c r="F265" i="39"/>
  <c r="I265" i="39" s="1"/>
  <c r="F291" i="39"/>
  <c r="I291" i="39" s="1"/>
  <c r="F72" i="39"/>
  <c r="I72" i="39" s="1"/>
  <c r="F183" i="39"/>
  <c r="I183" i="39" s="1"/>
  <c r="F314" i="39"/>
  <c r="I314" i="39" s="1"/>
  <c r="F82" i="39"/>
  <c r="I82" i="39" s="1"/>
  <c r="F299" i="39"/>
  <c r="I299" i="39" s="1"/>
  <c r="F88" i="39"/>
  <c r="I88" i="39" s="1"/>
  <c r="F315" i="39"/>
  <c r="I315" i="39" s="1"/>
  <c r="F192" i="39"/>
  <c r="I192" i="39" s="1"/>
  <c r="F141" i="39"/>
  <c r="I141" i="39" s="1"/>
  <c r="F481" i="39"/>
  <c r="I481" i="39" s="1"/>
  <c r="F70" i="39"/>
  <c r="I70" i="39" s="1"/>
  <c r="F451" i="39"/>
  <c r="I451" i="39" s="1"/>
  <c r="F134" i="39"/>
  <c r="I134" i="39" s="1"/>
  <c r="F169" i="39"/>
  <c r="I169" i="39" s="1"/>
  <c r="F396" i="39"/>
  <c r="I396" i="39" s="1"/>
  <c r="F51" i="39"/>
  <c r="I51" i="39" s="1"/>
  <c r="F136" i="39"/>
  <c r="I136" i="39" s="1"/>
  <c r="F209" i="39"/>
  <c r="I209" i="39" s="1"/>
  <c r="F216" i="39"/>
  <c r="I216" i="39" s="1"/>
  <c r="F237" i="39"/>
  <c r="I237" i="39" s="1"/>
  <c r="F120" i="39"/>
  <c r="I120" i="39" s="1"/>
  <c r="F227" i="39"/>
  <c r="I227" i="39" s="1"/>
  <c r="F415" i="39"/>
  <c r="I415" i="39" s="1"/>
  <c r="F122" i="39"/>
  <c r="I122" i="39" s="1"/>
  <c r="F203" i="39"/>
  <c r="I203" i="39" s="1"/>
  <c r="F235" i="39"/>
  <c r="I235" i="39" s="1"/>
  <c r="F414" i="39"/>
  <c r="I414" i="39" s="1"/>
  <c r="F148" i="39"/>
  <c r="I148" i="39" s="1"/>
  <c r="F242" i="39"/>
  <c r="I242" i="39" s="1"/>
  <c r="F468" i="39"/>
  <c r="I468" i="39" s="1"/>
  <c r="F293" i="39"/>
  <c r="I293" i="39" s="1"/>
  <c r="F300" i="39"/>
  <c r="I300" i="39" s="1"/>
  <c r="F164" i="39"/>
  <c r="I164" i="39" s="1"/>
  <c r="F325" i="39"/>
  <c r="I325" i="39" s="1"/>
  <c r="F119" i="39"/>
  <c r="I119" i="39" s="1"/>
  <c r="F424" i="39"/>
  <c r="I424" i="39" s="1"/>
  <c r="F308" i="39"/>
  <c r="I308" i="39" s="1"/>
  <c r="F162" i="39"/>
  <c r="I162" i="39" s="1"/>
  <c r="F74" i="39"/>
  <c r="I74" i="39" s="1"/>
  <c r="F193" i="39"/>
  <c r="I193" i="39" s="1"/>
  <c r="F245" i="39"/>
  <c r="I245" i="39" s="1"/>
  <c r="F406" i="39"/>
  <c r="I406" i="39" s="1"/>
  <c r="F344" i="39"/>
  <c r="I344" i="39" s="1"/>
  <c r="F463" i="39"/>
  <c r="I463" i="39" s="1"/>
  <c r="F467" i="39"/>
  <c r="I467" i="39" s="1"/>
  <c r="F405" i="39"/>
  <c r="I405" i="39" s="1"/>
  <c r="F92" i="39"/>
  <c r="I92" i="39" s="1"/>
  <c r="F78" i="39"/>
  <c r="I78" i="39" s="1"/>
  <c r="F89" i="39"/>
  <c r="I89" i="39" s="1"/>
  <c r="F67" i="39"/>
  <c r="I67" i="39" s="1"/>
  <c r="F127" i="39"/>
  <c r="I127" i="39" s="1"/>
  <c r="F91" i="39"/>
  <c r="I91" i="39" s="1"/>
  <c r="F87" i="39"/>
  <c r="I87" i="39" s="1"/>
  <c r="F102" i="39"/>
  <c r="I102" i="39" s="1"/>
  <c r="F77" i="39"/>
  <c r="I77" i="39" s="1"/>
  <c r="F166" i="39"/>
  <c r="I166" i="39" s="1"/>
  <c r="F448" i="39"/>
  <c r="I448" i="39" s="1"/>
  <c r="F131" i="39"/>
  <c r="I131" i="39" s="1"/>
  <c r="F63" i="39"/>
  <c r="I63" i="39" s="1"/>
  <c r="F108" i="39"/>
  <c r="I108" i="39" s="1"/>
  <c r="F54" i="39"/>
  <c r="I54" i="39" s="1"/>
  <c r="F105" i="39"/>
  <c r="I105" i="39" s="1"/>
  <c r="F186" i="39"/>
  <c r="I186" i="39" s="1"/>
  <c r="F241" i="39"/>
  <c r="I241" i="39" s="1"/>
  <c r="F84" i="39"/>
  <c r="I84" i="39" s="1"/>
  <c r="F129" i="39"/>
  <c r="I129" i="39" s="1"/>
  <c r="F199" i="39"/>
  <c r="I199" i="39" s="1"/>
  <c r="F318" i="39"/>
  <c r="I318" i="39" s="1"/>
  <c r="F262" i="39"/>
  <c r="I262" i="39" s="1"/>
  <c r="F233" i="39"/>
  <c r="I233" i="39" s="1"/>
  <c r="F229" i="39"/>
  <c r="I229" i="39" s="1"/>
  <c r="F150" i="39"/>
  <c r="I150" i="39" s="1"/>
  <c r="F182" i="39"/>
  <c r="I182" i="39" s="1"/>
  <c r="F292" i="39"/>
  <c r="I292" i="39" s="1"/>
  <c r="F158" i="39"/>
  <c r="I158" i="39" s="1"/>
  <c r="F156" i="39"/>
  <c r="I156" i="39" s="1"/>
  <c r="F310" i="39"/>
  <c r="I310" i="39" s="1"/>
  <c r="F208" i="39"/>
  <c r="I208" i="39" s="1"/>
  <c r="F61" i="39"/>
  <c r="I61" i="39" s="1"/>
  <c r="F161" i="39"/>
  <c r="I161" i="39" s="1"/>
  <c r="F218" i="39"/>
  <c r="I218" i="39" s="1"/>
  <c r="F187" i="39"/>
  <c r="I187" i="39" s="1"/>
  <c r="F401" i="39"/>
  <c r="I401" i="39" s="1"/>
  <c r="F324" i="39"/>
  <c r="I324" i="39" s="1"/>
  <c r="F191" i="39"/>
  <c r="I191" i="39" s="1"/>
  <c r="F329" i="39"/>
  <c r="I329" i="39" s="1"/>
  <c r="F464" i="39"/>
  <c r="I464" i="39" s="1"/>
  <c r="F455" i="39"/>
  <c r="I455" i="39" s="1"/>
  <c r="F470" i="39"/>
  <c r="I470" i="39" s="1"/>
  <c r="F76" i="39"/>
  <c r="I76" i="39" s="1"/>
  <c r="F126" i="39"/>
  <c r="I126" i="39" s="1"/>
  <c r="F459" i="39"/>
  <c r="I459" i="39" s="1"/>
  <c r="F472" i="39"/>
  <c r="I472" i="39" s="1"/>
  <c r="F71" i="39"/>
  <c r="I71" i="39" s="1"/>
  <c r="F132" i="39"/>
  <c r="I132" i="39" s="1"/>
  <c r="F103" i="39"/>
  <c r="I103" i="39" s="1"/>
  <c r="F55" i="39"/>
  <c r="I55" i="39" s="1"/>
  <c r="F165" i="39"/>
  <c r="I165" i="39" s="1"/>
  <c r="F456" i="39"/>
  <c r="I456" i="39" s="1"/>
  <c r="F399" i="39"/>
  <c r="I399" i="39" s="1"/>
  <c r="F53" i="39"/>
  <c r="I53" i="39" s="1"/>
  <c r="F125" i="39"/>
  <c r="I125" i="39" s="1"/>
  <c r="F450" i="39"/>
  <c r="I450" i="39" s="1"/>
  <c r="F83" i="39"/>
  <c r="I83" i="39" s="1"/>
  <c r="F137" i="39"/>
  <c r="I137" i="39" s="1"/>
  <c r="F157" i="39"/>
  <c r="I157" i="39" s="1"/>
  <c r="F426" i="39"/>
  <c r="I426" i="39" s="1"/>
  <c r="F96" i="39"/>
  <c r="I96" i="39" s="1"/>
  <c r="F47" i="39"/>
  <c r="I47" i="39" s="1"/>
  <c r="F106" i="39"/>
  <c r="I106" i="39" s="1"/>
  <c r="F317" i="39"/>
  <c r="I317" i="39" s="1"/>
  <c r="F93" i="39"/>
  <c r="I93" i="39" s="1"/>
  <c r="F214" i="39"/>
  <c r="I214" i="39" s="1"/>
  <c r="F259" i="39"/>
  <c r="I259" i="39" s="1"/>
  <c r="F198" i="39"/>
  <c r="I198" i="39" s="1"/>
  <c r="F246" i="39"/>
  <c r="I246" i="39" s="1"/>
  <c r="F309" i="39"/>
  <c r="I309" i="39" s="1"/>
  <c r="F428" i="39"/>
  <c r="I428" i="39" s="1"/>
  <c r="F151" i="39"/>
  <c r="I151" i="39" s="1"/>
  <c r="F195" i="39"/>
  <c r="I195" i="39" s="1"/>
  <c r="F228" i="39"/>
  <c r="I228" i="39" s="1"/>
  <c r="F256" i="39"/>
  <c r="I256" i="39" s="1"/>
  <c r="F170" i="39"/>
  <c r="I170" i="39" s="1"/>
  <c r="F295" i="39"/>
  <c r="I295" i="39" s="1"/>
  <c r="F210" i="39"/>
  <c r="I210" i="39" s="1"/>
  <c r="F57" i="39"/>
  <c r="I57" i="39" s="1"/>
  <c r="F254" i="39"/>
  <c r="I254" i="39" s="1"/>
  <c r="F296" i="39"/>
  <c r="I296" i="39" s="1"/>
  <c r="F219" i="39"/>
  <c r="I219" i="39" s="1"/>
  <c r="F305" i="39"/>
  <c r="I305" i="39" s="1"/>
  <c r="F52" i="39"/>
  <c r="I52" i="39" s="1"/>
  <c r="F184" i="39"/>
  <c r="I184" i="39" s="1"/>
  <c r="F238" i="39"/>
  <c r="I238" i="39" s="1"/>
  <c r="F239" i="39"/>
  <c r="I239" i="39" s="1"/>
  <c r="F313" i="39"/>
  <c r="I313" i="39" s="1"/>
  <c r="F248" i="39"/>
  <c r="I248" i="39" s="1"/>
  <c r="F60" i="39"/>
  <c r="I60" i="39" s="1"/>
  <c r="F416" i="39"/>
  <c r="I416" i="39" s="1"/>
  <c r="F167" i="39"/>
  <c r="I167" i="39" s="1"/>
  <c r="F173" i="39"/>
  <c r="I173" i="39" s="1"/>
  <c r="F260" i="39"/>
  <c r="I260" i="39" s="1"/>
  <c r="F230" i="39"/>
  <c r="I230" i="39" s="1"/>
  <c r="F240" i="39"/>
  <c r="I240" i="39" s="1"/>
  <c r="F45" i="39"/>
  <c r="I45" i="39" s="1"/>
  <c r="F58" i="39"/>
  <c r="I58" i="39" s="1"/>
  <c r="F298" i="39"/>
  <c r="I298" i="39" s="1"/>
  <c r="F345" i="39"/>
  <c r="I345" i="39" s="1"/>
  <c r="F331" i="39"/>
  <c r="I331" i="39" s="1"/>
  <c r="F342" i="39"/>
  <c r="I342" i="39" s="1"/>
  <c r="F59" i="39"/>
  <c r="I59" i="39" s="1"/>
  <c r="F81" i="39"/>
  <c r="I81" i="39" s="1"/>
  <c r="F201" i="39"/>
  <c r="I201" i="39" s="1"/>
  <c r="F114" i="39"/>
  <c r="I114" i="39" s="1"/>
  <c r="F98" i="39"/>
  <c r="I98" i="39" s="1"/>
  <c r="F109" i="39"/>
  <c r="I109" i="39" s="1"/>
  <c r="F174" i="39"/>
  <c r="I174" i="39" s="1"/>
  <c r="F73" i="39"/>
  <c r="I73" i="39" s="1"/>
  <c r="F217" i="39"/>
  <c r="I217" i="39" s="1"/>
  <c r="F261" i="39"/>
  <c r="I261" i="39" s="1"/>
  <c r="F117" i="39"/>
  <c r="I117" i="39" s="1"/>
  <c r="F189" i="39"/>
  <c r="I189" i="39" s="1"/>
  <c r="F322" i="39"/>
  <c r="I322" i="39" s="1"/>
  <c r="F311" i="39"/>
  <c r="I311" i="39" s="1"/>
  <c r="F319" i="39"/>
  <c r="I319" i="39" s="1"/>
  <c r="F335" i="39"/>
  <c r="I335" i="39" s="1"/>
  <c r="F306" i="39"/>
  <c r="I306" i="39" s="1"/>
  <c r="F152" i="39"/>
  <c r="I152" i="39" s="1"/>
  <c r="F46" i="39"/>
  <c r="I46" i="39" s="1"/>
  <c r="F461" i="39"/>
  <c r="I461" i="39" s="1"/>
  <c r="F206" i="39"/>
  <c r="I206" i="39" s="1"/>
  <c r="F263" i="39"/>
  <c r="I263" i="39" s="1"/>
  <c r="F179" i="39"/>
  <c r="I179" i="39" s="1"/>
  <c r="F205" i="39"/>
  <c r="I205" i="39" s="1"/>
  <c r="F190" i="39"/>
  <c r="I190" i="39" s="1"/>
  <c r="F336" i="39"/>
  <c r="I336" i="39" s="1"/>
  <c r="F326" i="39"/>
  <c r="I326" i="39" s="1"/>
  <c r="F425" i="39"/>
  <c r="I425" i="39" s="1"/>
  <c r="F338" i="39"/>
  <c r="I338" i="39" s="1"/>
  <c r="F297" i="39"/>
  <c r="I297" i="39" s="1"/>
  <c r="F223" i="39"/>
  <c r="I223" i="39" s="1"/>
  <c r="F341" i="39"/>
  <c r="I341" i="39" s="1"/>
  <c r="F469" i="39"/>
  <c r="I469" i="39" s="1"/>
  <c r="F163" i="39"/>
  <c r="I163" i="39" s="1"/>
  <c r="F421" i="39"/>
  <c r="I421" i="39" s="1"/>
  <c r="F168" i="39"/>
  <c r="I168" i="39" s="1"/>
  <c r="F138" i="39"/>
  <c r="I138" i="39" s="1"/>
  <c r="F224" i="39"/>
  <c r="I224" i="39" s="1"/>
  <c r="F328" i="39"/>
  <c r="I328" i="39" s="1"/>
  <c r="F121" i="39"/>
  <c r="I121" i="39" s="1"/>
  <c r="F490" i="39"/>
  <c r="I490" i="39" s="1"/>
  <c r="F339" i="39"/>
  <c r="I339" i="39" s="1"/>
  <c r="F249" i="39"/>
  <c r="I249" i="39" s="1"/>
  <c r="F86" i="39"/>
  <c r="I86" i="39" s="1"/>
  <c r="F181" i="39"/>
  <c r="I181" i="39" s="1"/>
  <c r="F202" i="39"/>
  <c r="I202" i="39" s="1"/>
  <c r="F301" i="39"/>
  <c r="I301" i="39" s="1"/>
  <c r="F100" i="39"/>
  <c r="I100" i="39" s="1"/>
  <c r="F268" i="39"/>
  <c r="I268" i="39" s="1"/>
  <c r="F327" i="39"/>
  <c r="I327" i="39" s="1"/>
  <c r="F457" i="39"/>
  <c r="I457" i="39" s="1"/>
  <c r="F48" i="39"/>
  <c r="I48" i="39" s="1"/>
  <c r="F489" i="39"/>
  <c r="I489" i="39" s="1"/>
  <c r="F215" i="39"/>
  <c r="I215" i="39" s="1"/>
  <c r="F477" i="39"/>
  <c r="I477" i="39" s="1"/>
  <c r="F251" i="39"/>
  <c r="I251" i="39" s="1"/>
  <c r="F194" i="39"/>
  <c r="I194" i="39" s="1"/>
  <c r="F220" i="39"/>
  <c r="I220" i="39" s="1"/>
  <c r="F252" i="39"/>
  <c r="I252" i="39" s="1"/>
  <c r="F145" i="39"/>
  <c r="I145" i="39" s="1"/>
  <c r="F303" i="39"/>
  <c r="I303" i="39" s="1"/>
  <c r="F290" i="39"/>
  <c r="I290" i="39" s="1"/>
  <c r="F476" i="39"/>
  <c r="I476" i="39" s="1"/>
  <c r="F487" i="39"/>
  <c r="I487" i="39" s="1"/>
  <c r="F264" i="39"/>
  <c r="I264" i="39" s="1"/>
  <c r="F320" i="39"/>
  <c r="I320" i="39" s="1"/>
  <c r="F346" i="39"/>
  <c r="I346" i="39" s="1"/>
  <c r="F337" i="39"/>
  <c r="I337" i="39" s="1"/>
  <c r="F403" i="39"/>
  <c r="I403" i="39" s="1"/>
  <c r="F244" i="39"/>
  <c r="I244" i="39" s="1"/>
  <c r="F343" i="39"/>
  <c r="I343" i="39" s="1"/>
  <c r="F417" i="39"/>
  <c r="I417" i="39" s="1"/>
  <c r="F312" i="39"/>
  <c r="I312" i="39" s="1"/>
  <c r="F128" i="39"/>
  <c r="I128" i="39" s="1"/>
  <c r="F334" i="39"/>
  <c r="I334" i="39" s="1"/>
  <c r="F397" i="39"/>
  <c r="I397" i="39" s="1"/>
  <c r="F474" i="39"/>
  <c r="I474" i="39" s="1"/>
  <c r="F225" i="39"/>
  <c r="I225" i="39" s="1"/>
  <c r="F171" i="39"/>
  <c r="I171" i="39" s="1"/>
  <c r="F404" i="39"/>
  <c r="I404" i="39" s="1"/>
  <c r="F124" i="39"/>
  <c r="I124" i="39" s="1"/>
  <c r="F257" i="39"/>
  <c r="I257" i="39" s="1"/>
  <c r="F488" i="39"/>
  <c r="I488" i="39" s="1"/>
  <c r="F196" i="39"/>
  <c r="I196" i="39" s="1"/>
  <c r="F480" i="39"/>
  <c r="I480" i="39" s="1"/>
  <c r="F94" i="39"/>
  <c r="I94" i="39" s="1"/>
  <c r="F394" i="39"/>
  <c r="I394" i="39" s="1"/>
  <c r="F398" i="39"/>
  <c r="I398" i="39" s="1"/>
  <c r="F412" i="39"/>
  <c r="I412" i="39" s="1"/>
  <c r="F395" i="39"/>
  <c r="I395" i="39" s="1"/>
  <c r="F407" i="39"/>
  <c r="I407" i="39" s="1"/>
  <c r="F222" i="39"/>
  <c r="I222" i="39" s="1"/>
  <c r="F307" i="39"/>
  <c r="I307" i="39" s="1"/>
  <c r="F454" i="39"/>
  <c r="I454" i="39" s="1"/>
  <c r="F226" i="39"/>
  <c r="I226" i="39" s="1"/>
  <c r="F347" i="39"/>
  <c r="I347" i="39" s="1"/>
  <c r="F255" i="39"/>
  <c r="I255" i="39" s="1"/>
  <c r="F332" i="39"/>
  <c r="I332" i="39" s="1"/>
  <c r="F62" i="39"/>
  <c r="I62" i="39" s="1"/>
  <c r="H491" i="39"/>
  <c r="H152" i="39"/>
  <c r="H71" i="39"/>
  <c r="H129" i="39"/>
  <c r="H476" i="39"/>
  <c r="H398" i="39"/>
  <c r="H97" i="39"/>
  <c r="H105" i="39"/>
  <c r="H411" i="39"/>
  <c r="H90" i="39"/>
  <c r="H191" i="39"/>
  <c r="H462" i="39"/>
  <c r="H80" i="39"/>
  <c r="H127" i="39"/>
  <c r="H172" i="39"/>
  <c r="H403" i="39"/>
  <c r="H74" i="39"/>
  <c r="H183" i="39"/>
  <c r="H481" i="39"/>
  <c r="H453" i="39"/>
  <c r="H50" i="39"/>
  <c r="H175" i="39"/>
  <c r="H343" i="39"/>
  <c r="H44" i="39"/>
  <c r="H202" i="39"/>
  <c r="H237" i="39"/>
  <c r="H450" i="39"/>
  <c r="H88" i="39"/>
  <c r="H256" i="39"/>
  <c r="H335" i="39"/>
  <c r="H61" i="39"/>
  <c r="H185" i="39"/>
  <c r="H241" i="39"/>
  <c r="H116" i="39"/>
  <c r="H226" i="39"/>
  <c r="H297" i="39"/>
  <c r="H451" i="39"/>
  <c r="H475" i="39"/>
  <c r="H86" i="39"/>
  <c r="H56" i="39"/>
  <c r="H133" i="39"/>
  <c r="H449" i="39"/>
  <c r="H85" i="39"/>
  <c r="H146" i="39"/>
  <c r="H122" i="39"/>
  <c r="H192" i="39"/>
  <c r="H479" i="39"/>
  <c r="H428" i="39"/>
  <c r="H81" i="39"/>
  <c r="H181" i="39"/>
  <c r="H489" i="39"/>
  <c r="H75" i="39"/>
  <c r="H62" i="39"/>
  <c r="H51" i="39"/>
  <c r="H235" i="39"/>
  <c r="H102" i="39"/>
  <c r="H240" i="39"/>
  <c r="H227" i="39"/>
  <c r="H162" i="39"/>
  <c r="H266" i="39"/>
  <c r="H342" i="39"/>
  <c r="H173" i="39"/>
  <c r="H261" i="39"/>
  <c r="H346" i="39"/>
  <c r="H78" i="39"/>
  <c r="H421" i="39"/>
  <c r="H341" i="39"/>
  <c r="H254" i="39"/>
  <c r="H188" i="39"/>
  <c r="H216" i="39"/>
  <c r="H307" i="39"/>
  <c r="H468" i="39"/>
  <c r="H420" i="39"/>
  <c r="H70" i="39"/>
  <c r="H60" i="39"/>
  <c r="H117" i="39"/>
  <c r="H405" i="39"/>
  <c r="H456" i="39"/>
  <c r="H477" i="39"/>
  <c r="H404" i="39"/>
  <c r="H54" i="39"/>
  <c r="H448" i="39"/>
  <c r="H473" i="39"/>
  <c r="H53" i="39"/>
  <c r="H58" i="39"/>
  <c r="H490" i="39"/>
  <c r="H158" i="39"/>
  <c r="H93" i="39"/>
  <c r="H150" i="39"/>
  <c r="H193" i="39"/>
  <c r="H416" i="39"/>
  <c r="H63" i="39"/>
  <c r="H59" i="39"/>
  <c r="H417" i="39"/>
  <c r="H177" i="39"/>
  <c r="H257" i="39"/>
  <c r="H221" i="39"/>
  <c r="H111" i="39"/>
  <c r="H199" i="39"/>
  <c r="H263" i="39"/>
  <c r="H234" i="39"/>
  <c r="H474" i="39"/>
  <c r="H67" i="39"/>
  <c r="H182" i="39"/>
  <c r="H180" i="39"/>
  <c r="H252" i="39"/>
  <c r="H327" i="39"/>
  <c r="H168" i="39"/>
  <c r="H334" i="39"/>
  <c r="H222" i="39"/>
  <c r="H156" i="39"/>
  <c r="H336" i="39"/>
  <c r="H200" i="39"/>
  <c r="H229" i="39"/>
  <c r="H301" i="39"/>
  <c r="H107" i="39"/>
  <c r="H314" i="39"/>
  <c r="H464" i="39"/>
  <c r="H466" i="39"/>
  <c r="H455" i="39"/>
  <c r="H407" i="39"/>
  <c r="H413" i="39"/>
  <c r="H52" i="39"/>
  <c r="H92" i="39"/>
  <c r="H458" i="39"/>
  <c r="H395" i="39"/>
  <c r="H57" i="39"/>
  <c r="H119" i="39"/>
  <c r="H469" i="39"/>
  <c r="H400" i="39"/>
  <c r="H83" i="39"/>
  <c r="H140" i="39"/>
  <c r="H87" i="39"/>
  <c r="H165" i="39"/>
  <c r="H195" i="39"/>
  <c r="H483" i="39"/>
  <c r="H45" i="39"/>
  <c r="H125" i="39"/>
  <c r="H138" i="39"/>
  <c r="H207" i="39"/>
  <c r="H422" i="39"/>
  <c r="H46" i="39"/>
  <c r="H120" i="39"/>
  <c r="H157" i="39"/>
  <c r="H460" i="39"/>
  <c r="H96" i="39"/>
  <c r="H100" i="39"/>
  <c r="H394" i="39"/>
  <c r="H427" i="39"/>
  <c r="H167" i="39"/>
  <c r="H247" i="39"/>
  <c r="H310" i="39"/>
  <c r="H249" i="39"/>
  <c r="H204" i="39"/>
  <c r="H255" i="39"/>
  <c r="H169" i="39"/>
  <c r="H154" i="39"/>
  <c r="H340" i="39"/>
  <c r="H210" i="39"/>
  <c r="H259" i="39"/>
  <c r="H312" i="39"/>
  <c r="H330" i="39"/>
  <c r="H174" i="39"/>
  <c r="H190" i="39"/>
  <c r="H315" i="39"/>
  <c r="H253" i="39"/>
  <c r="H347" i="39"/>
  <c r="H485" i="39"/>
  <c r="H118" i="39"/>
  <c r="H467" i="39"/>
  <c r="H423" i="39"/>
  <c r="H406" i="39"/>
  <c r="H488" i="39"/>
  <c r="H425" i="39"/>
  <c r="H47" i="39"/>
  <c r="H144" i="39"/>
  <c r="H470" i="39"/>
  <c r="H206" i="39"/>
  <c r="H179" i="39"/>
  <c r="H484" i="39"/>
  <c r="H132" i="39"/>
  <c r="H147" i="39"/>
  <c r="H409" i="39"/>
  <c r="H79" i="39"/>
  <c r="H198" i="39"/>
  <c r="H463" i="39"/>
  <c r="H402" i="39"/>
  <c r="H139" i="39"/>
  <c r="H214" i="39"/>
  <c r="H231" i="39"/>
  <c r="H251" i="39"/>
  <c r="H419" i="39"/>
  <c r="H197" i="39"/>
  <c r="H410" i="39"/>
  <c r="H239" i="39"/>
  <c r="H219" i="39"/>
  <c r="H94" i="39"/>
  <c r="H178" i="39"/>
  <c r="H319" i="39"/>
  <c r="H324" i="39"/>
  <c r="H337" i="39"/>
  <c r="H309" i="39"/>
  <c r="H258" i="39"/>
  <c r="H149" i="39"/>
  <c r="H302" i="39"/>
  <c r="H299" i="39"/>
  <c r="H176" i="39"/>
  <c r="H196" i="39"/>
  <c r="H298" i="39"/>
  <c r="H408" i="39"/>
  <c r="H55" i="39"/>
  <c r="H66" i="39"/>
  <c r="H424" i="39"/>
  <c r="H397" i="39"/>
  <c r="H82" i="39"/>
  <c r="H104" i="39"/>
  <c r="H426" i="39"/>
  <c r="H480" i="39"/>
  <c r="H136" i="39"/>
  <c r="H131" i="39"/>
  <c r="H208" i="39"/>
  <c r="H418" i="39"/>
  <c r="H478" i="39"/>
  <c r="H142" i="39"/>
  <c r="H123" i="39"/>
  <c r="H163" i="39"/>
  <c r="H218" i="39"/>
  <c r="H108" i="39"/>
  <c r="H160" i="39"/>
  <c r="H295" i="39"/>
  <c r="H412" i="39"/>
  <c r="H268" i="39"/>
  <c r="H223" i="39"/>
  <c r="H76" i="39"/>
  <c r="H320" i="39"/>
  <c r="H487" i="39"/>
  <c r="H161" i="39"/>
  <c r="H308" i="39"/>
  <c r="H245" i="39"/>
  <c r="H454" i="39"/>
  <c r="H215" i="39"/>
  <c r="H151" i="39"/>
  <c r="H332" i="39"/>
  <c r="H293" i="39"/>
  <c r="H84" i="39"/>
  <c r="H48" i="39"/>
  <c r="H89" i="39"/>
  <c r="H148" i="39"/>
  <c r="H65" i="39"/>
  <c r="H98" i="39"/>
  <c r="H145" i="39"/>
  <c r="H121" i="39"/>
  <c r="H471" i="39"/>
  <c r="H233" i="39"/>
  <c r="H114" i="39"/>
  <c r="H304" i="39"/>
  <c r="H326" i="39"/>
  <c r="H242" i="39"/>
  <c r="H305" i="39"/>
  <c r="H321" i="39"/>
  <c r="H134" i="39"/>
  <c r="H101" i="39"/>
  <c r="H414" i="39"/>
  <c r="H209" i="39"/>
  <c r="H230" i="39"/>
  <c r="H224" i="39"/>
  <c r="H189" i="39"/>
  <c r="H141" i="39"/>
  <c r="H232" i="39"/>
  <c r="H311" i="39"/>
  <c r="H331" i="39"/>
  <c r="H171" i="39"/>
  <c r="H238" i="39"/>
  <c r="H91" i="39"/>
  <c r="H109" i="39"/>
  <c r="H137" i="39"/>
  <c r="H143" i="39"/>
  <c r="H205" i="39"/>
  <c r="H344" i="39"/>
  <c r="H220" i="39"/>
  <c r="H236" i="39"/>
  <c r="H228" i="39"/>
  <c r="H452" i="39"/>
  <c r="H318" i="39"/>
  <c r="H329" i="39"/>
  <c r="H135" i="39"/>
  <c r="H325" i="39"/>
  <c r="H291" i="39"/>
  <c r="H461" i="39"/>
  <c r="H465" i="39"/>
  <c r="H290" i="39"/>
  <c r="H345" i="39"/>
  <c r="H187" i="39"/>
  <c r="H322" i="39"/>
  <c r="H457" i="39"/>
  <c r="H128" i="39"/>
  <c r="H113" i="39"/>
  <c r="H339" i="39"/>
  <c r="H267" i="39"/>
  <c r="H170" i="39"/>
  <c r="H72" i="39"/>
  <c r="H77" i="39"/>
  <c r="H68" i="39"/>
  <c r="H486" i="39"/>
  <c r="H248" i="39"/>
  <c r="H153" i="39"/>
  <c r="H103" i="39"/>
  <c r="H110" i="39"/>
  <c r="H106" i="39"/>
  <c r="H184" i="39"/>
  <c r="H112" i="39"/>
  <c r="H166" i="39"/>
  <c r="H303" i="39"/>
  <c r="H482" i="39"/>
  <c r="H265" i="39"/>
  <c r="H316" i="39"/>
  <c r="H186" i="39"/>
  <c r="H246" i="39"/>
  <c r="H264" i="39"/>
  <c r="H313" i="39"/>
  <c r="H124" i="39"/>
  <c r="H244" i="39"/>
  <c r="H95" i="39"/>
  <c r="H338" i="39"/>
  <c r="H300" i="39"/>
  <c r="H225" i="39"/>
  <c r="H399" i="39"/>
  <c r="H201" i="39"/>
  <c r="H323" i="39"/>
  <c r="H164" i="39"/>
  <c r="H415" i="39"/>
  <c r="H130" i="39"/>
  <c r="H203" i="39"/>
  <c r="H333" i="39"/>
  <c r="H306" i="39"/>
  <c r="H194" i="39"/>
  <c r="H69" i="39"/>
  <c r="H472" i="39"/>
  <c r="H126" i="39"/>
  <c r="H64" i="39"/>
  <c r="H401" i="39"/>
  <c r="H328" i="39"/>
  <c r="H217" i="39"/>
  <c r="H459" i="39"/>
  <c r="H115" i="39"/>
  <c r="H73" i="39"/>
  <c r="H49" i="39"/>
  <c r="H294" i="39"/>
  <c r="H260" i="39"/>
  <c r="H159" i="39"/>
  <c r="H262" i="39"/>
  <c r="H292" i="39"/>
  <c r="H396" i="39"/>
  <c r="H243" i="39"/>
  <c r="H317" i="39"/>
  <c r="H296" i="39"/>
  <c r="H250" i="39"/>
  <c r="Q71" i="39"/>
  <c r="Q135" i="39"/>
  <c r="Q199" i="39"/>
  <c r="Q263" i="39"/>
  <c r="Q327" i="39"/>
  <c r="Q391" i="39"/>
  <c r="Q455" i="39"/>
  <c r="Q182" i="39"/>
  <c r="Q24" i="39"/>
  <c r="Q88" i="39"/>
  <c r="Q152" i="39"/>
  <c r="Q216" i="39"/>
  <c r="Q280" i="39"/>
  <c r="Q344" i="39"/>
  <c r="Q408" i="39"/>
  <c r="Q472" i="39"/>
  <c r="Q94" i="39"/>
  <c r="Q17" i="39"/>
  <c r="Q81" i="39"/>
  <c r="Q145" i="39"/>
  <c r="Q209" i="39"/>
  <c r="Q273" i="39"/>
  <c r="Q337" i="39"/>
  <c r="Q401" i="39"/>
  <c r="Q465" i="39"/>
  <c r="Q198" i="39"/>
  <c r="Q26" i="39"/>
  <c r="Q90" i="39"/>
  <c r="Q154" i="39"/>
  <c r="Q218" i="39"/>
  <c r="Q282" i="39"/>
  <c r="Q346" i="39"/>
  <c r="Q410" i="39"/>
  <c r="Q474" i="39"/>
  <c r="Q126" i="39"/>
  <c r="Q19" i="39"/>
  <c r="Q83" i="39"/>
  <c r="Q147" i="39"/>
  <c r="Q211" i="39"/>
  <c r="Q275" i="39"/>
  <c r="Q339" i="39"/>
  <c r="Q403" i="39"/>
  <c r="Q467" i="39"/>
  <c r="Q381" i="39"/>
  <c r="Q206" i="39"/>
  <c r="Q20" i="39"/>
  <c r="Q84" i="39"/>
  <c r="Q148" i="39"/>
  <c r="Q212" i="39"/>
  <c r="Q276" i="39"/>
  <c r="Q340" i="39"/>
  <c r="Q404" i="39"/>
  <c r="Q476" i="39"/>
  <c r="Q134" i="39"/>
  <c r="Q21" i="39"/>
  <c r="Q85" i="39"/>
  <c r="Q149" i="39"/>
  <c r="Q213" i="39"/>
  <c r="Q277" i="39"/>
  <c r="Q341" i="39"/>
  <c r="Q501" i="39"/>
  <c r="Q382" i="39"/>
  <c r="Q319" i="39"/>
  <c r="Q73" i="39"/>
  <c r="Q18" i="39"/>
  <c r="Q466" i="39"/>
  <c r="Q331" i="39"/>
  <c r="Q140" i="39"/>
  <c r="Q13" i="39"/>
  <c r="Q326" i="39"/>
  <c r="Q15" i="39"/>
  <c r="Q79" i="39"/>
  <c r="Q143" i="39"/>
  <c r="Q207" i="39"/>
  <c r="Q271" i="39"/>
  <c r="Q335" i="39"/>
  <c r="Q399" i="39"/>
  <c r="Q463" i="39"/>
  <c r="Q238" i="39"/>
  <c r="Q32" i="39"/>
  <c r="Q96" i="39"/>
  <c r="Q160" i="39"/>
  <c r="Q224" i="39"/>
  <c r="Q288" i="39"/>
  <c r="Q352" i="39"/>
  <c r="Q416" i="39"/>
  <c r="Q480" i="39"/>
  <c r="Q166" i="39"/>
  <c r="Q25" i="39"/>
  <c r="Q89" i="39"/>
  <c r="Q153" i="39"/>
  <c r="Q217" i="39"/>
  <c r="Q281" i="39"/>
  <c r="Q345" i="39"/>
  <c r="Q409" i="39"/>
  <c r="Q473" i="39"/>
  <c r="Q262" i="39"/>
  <c r="Q34" i="39"/>
  <c r="Q98" i="39"/>
  <c r="Q162" i="39"/>
  <c r="Q226" i="39"/>
  <c r="Q290" i="39"/>
  <c r="Q354" i="39"/>
  <c r="Q418" i="39"/>
  <c r="Q482" i="39"/>
  <c r="Q150" i="39"/>
  <c r="Q27" i="39"/>
  <c r="Q91" i="39"/>
  <c r="Q155" i="39"/>
  <c r="Q219" i="39"/>
  <c r="Q283" i="39"/>
  <c r="Q347" i="39"/>
  <c r="Q411" i="39"/>
  <c r="Q475" i="39"/>
  <c r="Q421" i="39"/>
  <c r="Q246" i="39"/>
  <c r="Q28" i="39"/>
  <c r="Q92" i="39"/>
  <c r="Q156" i="39"/>
  <c r="Q220" i="39"/>
  <c r="Q284" i="39"/>
  <c r="Q348" i="39"/>
  <c r="Q412" i="39"/>
  <c r="Q492" i="39"/>
  <c r="Q190" i="39"/>
  <c r="Q29" i="39"/>
  <c r="Q93" i="39"/>
  <c r="Q157" i="39"/>
  <c r="Q221" i="39"/>
  <c r="Q285" i="39"/>
  <c r="Q349" i="39"/>
  <c r="Q54" i="39"/>
  <c r="Q438" i="39"/>
  <c r="Q447" i="39"/>
  <c r="Q38" i="39"/>
  <c r="Q393" i="39"/>
  <c r="Q274" i="39"/>
  <c r="Q139" i="39"/>
  <c r="Q158" i="39"/>
  <c r="Q396" i="39"/>
  <c r="Q269" i="39"/>
  <c r="Q23" i="39"/>
  <c r="Q87" i="39"/>
  <c r="Q151" i="39"/>
  <c r="Q215" i="39"/>
  <c r="Q279" i="39"/>
  <c r="Q343" i="39"/>
  <c r="Q407" i="39"/>
  <c r="Q471" i="39"/>
  <c r="Q286" i="39"/>
  <c r="Q40" i="39"/>
  <c r="Q104" i="39"/>
  <c r="Q168" i="39"/>
  <c r="Q232" i="39"/>
  <c r="Q296" i="39"/>
  <c r="Q360" i="39"/>
  <c r="Q424" i="39"/>
  <c r="Q488" i="39"/>
  <c r="Q214" i="39"/>
  <c r="Q33" i="39"/>
  <c r="Q97" i="39"/>
  <c r="Q161" i="39"/>
  <c r="Q225" i="39"/>
  <c r="Q289" i="39"/>
  <c r="Q353" i="39"/>
  <c r="Q417" i="39"/>
  <c r="Q481" i="39"/>
  <c r="Q318" i="39"/>
  <c r="Q42" i="39"/>
  <c r="Q106" i="39"/>
  <c r="Q170" i="39"/>
  <c r="Q234" i="39"/>
  <c r="Q298" i="39"/>
  <c r="Q362" i="39"/>
  <c r="Q426" i="39"/>
  <c r="Q490" i="39"/>
  <c r="Q230" i="39"/>
  <c r="Q35" i="39"/>
  <c r="Q99" i="39"/>
  <c r="Q163" i="39"/>
  <c r="Q227" i="39"/>
  <c r="Q291" i="39"/>
  <c r="Q355" i="39"/>
  <c r="Q419" i="39"/>
  <c r="Q483" i="39"/>
  <c r="Q445" i="39"/>
  <c r="Q302" i="39"/>
  <c r="Q36" i="39"/>
  <c r="Q100" i="39"/>
  <c r="Q164" i="39"/>
  <c r="Q228" i="39"/>
  <c r="Q292" i="39"/>
  <c r="Q356" i="39"/>
  <c r="Q420" i="39"/>
  <c r="Q373" i="39"/>
  <c r="Q254" i="39"/>
  <c r="Q37" i="39"/>
  <c r="Q101" i="39"/>
  <c r="Q165" i="39"/>
  <c r="Q229" i="39"/>
  <c r="Q293" i="39"/>
  <c r="Q357" i="39"/>
  <c r="Q62" i="39"/>
  <c r="Q478" i="39"/>
  <c r="Q255" i="39"/>
  <c r="Q137" i="39"/>
  <c r="Q174" i="39"/>
  <c r="Q402" i="39"/>
  <c r="Q267" i="39"/>
  <c r="Q76" i="39"/>
  <c r="Q102" i="39"/>
  <c r="Q461" i="39"/>
  <c r="Q31" i="39"/>
  <c r="Q95" i="39"/>
  <c r="Q159" i="39"/>
  <c r="Q223" i="39"/>
  <c r="Q287" i="39"/>
  <c r="Q351" i="39"/>
  <c r="Q415" i="39"/>
  <c r="Q479" i="39"/>
  <c r="Q342" i="39"/>
  <c r="Q48" i="39"/>
  <c r="Q112" i="39"/>
  <c r="Q176" i="39"/>
  <c r="Q240" i="39"/>
  <c r="Q304" i="39"/>
  <c r="Q368" i="39"/>
  <c r="Q432" i="39"/>
  <c r="Q496" i="39"/>
  <c r="Q278" i="39"/>
  <c r="Q41" i="39"/>
  <c r="Q105" i="39"/>
  <c r="Q169" i="39"/>
  <c r="Q233" i="39"/>
  <c r="Q297" i="39"/>
  <c r="Q361" i="39"/>
  <c r="Q425" i="39"/>
  <c r="Q489" i="39"/>
  <c r="Q374" i="39"/>
  <c r="Q50" i="39"/>
  <c r="Q114" i="39"/>
  <c r="Q178" i="39"/>
  <c r="Q242" i="39"/>
  <c r="Q306" i="39"/>
  <c r="Q370" i="39"/>
  <c r="Q434" i="39"/>
  <c r="Q498" i="39"/>
  <c r="Q294" i="39"/>
  <c r="Q43" i="39"/>
  <c r="Q107" i="39"/>
  <c r="Q171" i="39"/>
  <c r="Q235" i="39"/>
  <c r="Q299" i="39"/>
  <c r="Q363" i="39"/>
  <c r="Q427" i="39"/>
  <c r="Q491" i="39"/>
  <c r="Q469" i="39"/>
  <c r="Q350" i="39"/>
  <c r="Q44" i="39"/>
  <c r="Q108" i="39"/>
  <c r="Q172" i="39"/>
  <c r="Q236" i="39"/>
  <c r="Q300" i="39"/>
  <c r="Q364" i="39"/>
  <c r="Q428" i="39"/>
  <c r="Q413" i="39"/>
  <c r="Q310" i="39"/>
  <c r="Q45" i="39"/>
  <c r="Q109" i="39"/>
  <c r="Q173" i="39"/>
  <c r="Q237" i="39"/>
  <c r="Q301" i="39"/>
  <c r="Q365" i="39"/>
  <c r="Q86" i="39"/>
  <c r="Q383" i="39"/>
  <c r="Q457" i="39"/>
  <c r="Q338" i="39"/>
  <c r="Q203" i="39"/>
  <c r="Q12" i="39"/>
  <c r="Q460" i="39"/>
  <c r="Q333" i="39"/>
  <c r="Q39" i="39"/>
  <c r="Q103" i="39"/>
  <c r="Q167" i="39"/>
  <c r="Q231" i="39"/>
  <c r="Q295" i="39"/>
  <c r="Q359" i="39"/>
  <c r="Q423" i="39"/>
  <c r="Q487" i="39"/>
  <c r="Q398" i="39"/>
  <c r="Q56" i="39"/>
  <c r="Q120" i="39"/>
  <c r="Q184" i="39"/>
  <c r="Q248" i="39"/>
  <c r="Q312" i="39"/>
  <c r="Q376" i="39"/>
  <c r="Q440" i="39"/>
  <c r="Q504" i="39"/>
  <c r="Q334" i="39"/>
  <c r="Q49" i="39"/>
  <c r="Q113" i="39"/>
  <c r="Q177" i="39"/>
  <c r="Q241" i="39"/>
  <c r="Q305" i="39"/>
  <c r="Q369" i="39"/>
  <c r="Q433" i="39"/>
  <c r="Q505" i="39"/>
  <c r="Q422" i="39"/>
  <c r="Q58" i="39"/>
  <c r="Q122" i="39"/>
  <c r="Q186" i="39"/>
  <c r="Q250" i="39"/>
  <c r="Q314" i="39"/>
  <c r="Q378" i="39"/>
  <c r="Q442" i="39"/>
  <c r="Q397" i="39"/>
  <c r="Q358" i="39"/>
  <c r="Q51" i="39"/>
  <c r="Q115" i="39"/>
  <c r="Q179" i="39"/>
  <c r="Q243" i="39"/>
  <c r="Q307" i="39"/>
  <c r="Q371" i="39"/>
  <c r="Q435" i="39"/>
  <c r="Q499" i="39"/>
  <c r="Q14" i="39"/>
  <c r="Q406" i="39"/>
  <c r="Q52" i="39"/>
  <c r="Q116" i="39"/>
  <c r="Q180" i="39"/>
  <c r="Q244" i="39"/>
  <c r="Q308" i="39"/>
  <c r="Q372" i="39"/>
  <c r="Q436" i="39"/>
  <c r="Q453" i="39"/>
  <c r="Q366" i="39"/>
  <c r="Q53" i="39"/>
  <c r="Q117" i="39"/>
  <c r="Q181" i="39"/>
  <c r="Q245" i="39"/>
  <c r="Q309" i="39"/>
  <c r="Q389" i="39"/>
  <c r="Q142" i="39"/>
  <c r="Q127" i="39"/>
  <c r="Q80" i="39"/>
  <c r="Q208" i="39"/>
  <c r="Q400" i="39"/>
  <c r="Q265" i="39"/>
  <c r="Q210" i="39"/>
  <c r="Q11" i="39"/>
  <c r="Q395" i="39"/>
  <c r="Q204" i="39"/>
  <c r="Q77" i="39"/>
  <c r="Q47" i="39"/>
  <c r="Q111" i="39"/>
  <c r="Q175" i="39"/>
  <c r="Q239" i="39"/>
  <c r="Q303" i="39"/>
  <c r="Q367" i="39"/>
  <c r="Q431" i="39"/>
  <c r="Q495" i="39"/>
  <c r="Q454" i="39"/>
  <c r="Q64" i="39"/>
  <c r="Q128" i="39"/>
  <c r="Q192" i="39"/>
  <c r="Q256" i="39"/>
  <c r="Q320" i="39"/>
  <c r="Q384" i="39"/>
  <c r="Q448" i="39"/>
  <c r="Q497" i="39"/>
  <c r="Q390" i="39"/>
  <c r="Q57" i="39"/>
  <c r="Q121" i="39"/>
  <c r="Q185" i="39"/>
  <c r="Q249" i="39"/>
  <c r="Q313" i="39"/>
  <c r="Q377" i="39"/>
  <c r="Q441" i="39"/>
  <c r="Q22" i="39"/>
  <c r="Q486" i="39"/>
  <c r="Q66" i="39"/>
  <c r="Q130" i="39"/>
  <c r="Q194" i="39"/>
  <c r="Q258" i="39"/>
  <c r="Q322" i="39"/>
  <c r="Q386" i="39"/>
  <c r="Q450" i="39"/>
  <c r="Q437" i="39"/>
  <c r="Q430" i="39"/>
  <c r="Q59" i="39"/>
  <c r="Q123" i="39"/>
  <c r="Q187" i="39"/>
  <c r="Q251" i="39"/>
  <c r="Q315" i="39"/>
  <c r="Q379" i="39"/>
  <c r="Q443" i="39"/>
  <c r="Q468" i="39"/>
  <c r="Q70" i="39"/>
  <c r="Q462" i="39"/>
  <c r="Q60" i="39"/>
  <c r="Q124" i="39"/>
  <c r="Q188" i="39"/>
  <c r="Q252" i="39"/>
  <c r="Q316" i="39"/>
  <c r="Q380" i="39"/>
  <c r="Q444" i="39"/>
  <c r="Q485" i="39"/>
  <c r="Q414" i="39"/>
  <c r="Q61" i="39"/>
  <c r="Q125" i="39"/>
  <c r="Q189" i="39"/>
  <c r="Q253" i="39"/>
  <c r="Q317" i="39"/>
  <c r="Q405" i="39"/>
  <c r="Q222" i="39"/>
  <c r="Q191" i="39"/>
  <c r="Q336" i="39"/>
  <c r="Q201" i="39"/>
  <c r="Q82" i="39"/>
  <c r="Q46" i="39"/>
  <c r="Q500" i="39"/>
  <c r="Q332" i="39"/>
  <c r="Q205" i="39"/>
  <c r="Q55" i="39"/>
  <c r="Q119" i="39"/>
  <c r="Q183" i="39"/>
  <c r="Q247" i="39"/>
  <c r="Q311" i="39"/>
  <c r="Q375" i="39"/>
  <c r="Q439" i="39"/>
  <c r="Q503" i="39"/>
  <c r="Q72" i="39"/>
  <c r="Q136" i="39"/>
  <c r="Q200" i="39"/>
  <c r="Q264" i="39"/>
  <c r="Q328" i="39"/>
  <c r="Q392" i="39"/>
  <c r="Q456" i="39"/>
  <c r="Q493" i="39"/>
  <c r="Q446" i="39"/>
  <c r="Q65" i="39"/>
  <c r="Q129" i="39"/>
  <c r="Q193" i="39"/>
  <c r="Q257" i="39"/>
  <c r="Q321" i="39"/>
  <c r="Q385" i="39"/>
  <c r="Q449" i="39"/>
  <c r="Q110" i="39"/>
  <c r="Q10" i="39"/>
  <c r="Q74" i="39"/>
  <c r="Q138" i="39"/>
  <c r="Q202" i="39"/>
  <c r="Q266" i="39"/>
  <c r="Q330" i="39"/>
  <c r="Q394" i="39"/>
  <c r="Q458" i="39"/>
  <c r="Q477" i="39"/>
  <c r="Q502" i="39"/>
  <c r="Q67" i="39"/>
  <c r="Q131" i="39"/>
  <c r="Q195" i="39"/>
  <c r="Q259" i="39"/>
  <c r="Q323" i="39"/>
  <c r="Q387" i="39"/>
  <c r="Q451" i="39"/>
  <c r="Q484" i="39"/>
  <c r="Q118" i="39"/>
  <c r="Q494" i="39"/>
  <c r="Q68" i="39"/>
  <c r="Q132" i="39"/>
  <c r="Q196" i="39"/>
  <c r="Q260" i="39"/>
  <c r="Q324" i="39"/>
  <c r="Q388" i="39"/>
  <c r="Q452" i="39"/>
  <c r="Q30" i="39"/>
  <c r="Q470" i="39"/>
  <c r="Q69" i="39"/>
  <c r="Q133" i="39"/>
  <c r="Q197" i="39"/>
  <c r="Q261" i="39"/>
  <c r="Q325" i="39"/>
  <c r="Q429" i="39"/>
  <c r="Q270" i="39"/>
  <c r="Q63" i="39"/>
  <c r="Q78" i="39"/>
  <c r="Q16" i="39"/>
  <c r="Q144" i="39"/>
  <c r="Q272" i="39"/>
  <c r="Q464" i="39"/>
  <c r="Q329" i="39"/>
  <c r="Q146" i="39"/>
  <c r="Q75" i="39"/>
  <c r="Q459" i="39"/>
  <c r="Q268" i="39"/>
  <c r="Q141" i="39"/>
  <c r="S469" i="39"/>
  <c r="S80" i="39"/>
  <c r="S394" i="39"/>
  <c r="S78" i="39"/>
  <c r="S485" i="39"/>
  <c r="S164" i="39"/>
  <c r="S93" i="39"/>
  <c r="S49" i="39"/>
  <c r="S490" i="39"/>
  <c r="S92" i="39"/>
  <c r="S111" i="39"/>
  <c r="S171" i="39"/>
  <c r="S403" i="39"/>
  <c r="S51" i="39"/>
  <c r="S119" i="39"/>
  <c r="S184" i="39"/>
  <c r="S420" i="39"/>
  <c r="S159" i="39"/>
  <c r="S220" i="39"/>
  <c r="S77" i="39"/>
  <c r="S88" i="39"/>
  <c r="S234" i="39"/>
  <c r="S103" i="39"/>
  <c r="S193" i="39"/>
  <c r="S248" i="39"/>
  <c r="S313" i="39"/>
  <c r="S484" i="39"/>
  <c r="S416" i="39"/>
  <c r="S162" i="39"/>
  <c r="S267" i="39"/>
  <c r="S312" i="39"/>
  <c r="S50" i="39"/>
  <c r="S247" i="39"/>
  <c r="S57" i="39"/>
  <c r="S470" i="39"/>
  <c r="S222" i="39"/>
  <c r="S311" i="39"/>
  <c r="S106" i="39"/>
  <c r="S296" i="39"/>
  <c r="S335" i="39"/>
  <c r="S332" i="39"/>
  <c r="S322" i="39"/>
  <c r="S117" i="39"/>
  <c r="S61" i="39"/>
  <c r="S195" i="39"/>
  <c r="S266" i="39"/>
  <c r="S327" i="39"/>
  <c r="S339" i="39"/>
  <c r="S318" i="39"/>
  <c r="S294" i="39"/>
  <c r="S124" i="39"/>
  <c r="S91" i="39"/>
  <c r="S89" i="39"/>
  <c r="S487" i="39"/>
  <c r="S330" i="39"/>
  <c r="S291" i="39"/>
  <c r="S83" i="39"/>
  <c r="S409" i="39"/>
  <c r="S96" i="39"/>
  <c r="S479" i="39"/>
  <c r="S427" i="39"/>
  <c r="S62" i="39"/>
  <c r="S118" i="39"/>
  <c r="S188" i="39"/>
  <c r="S140" i="39"/>
  <c r="S449" i="39"/>
  <c r="S108" i="39"/>
  <c r="S114" i="39"/>
  <c r="S110" i="39"/>
  <c r="S66" i="39"/>
  <c r="S135" i="39"/>
  <c r="S173" i="39"/>
  <c r="S395" i="39"/>
  <c r="S68" i="39"/>
  <c r="S251" i="39"/>
  <c r="S86" i="39"/>
  <c r="S109" i="39"/>
  <c r="S252" i="39"/>
  <c r="S233" i="39"/>
  <c r="S160" i="39"/>
  <c r="S232" i="39"/>
  <c r="S408" i="39"/>
  <c r="S241" i="39"/>
  <c r="S346" i="39"/>
  <c r="S70" i="39"/>
  <c r="S112" i="39"/>
  <c r="S246" i="39"/>
  <c r="S297" i="39"/>
  <c r="S347" i="39"/>
  <c r="S328" i="39"/>
  <c r="S236" i="39"/>
  <c r="S337" i="39"/>
  <c r="S228" i="39"/>
  <c r="S406" i="39"/>
  <c r="S98" i="39"/>
  <c r="S333" i="39"/>
  <c r="S257" i="39"/>
  <c r="S208" i="39"/>
  <c r="S464" i="39"/>
  <c r="S81" i="39"/>
  <c r="S85" i="39"/>
  <c r="S73" i="39"/>
  <c r="S400" i="39"/>
  <c r="S46" i="39"/>
  <c r="S471" i="39"/>
  <c r="S397" i="39"/>
  <c r="S137" i="39"/>
  <c r="S134" i="39"/>
  <c r="S466" i="39"/>
  <c r="S84" i="39"/>
  <c r="S145" i="39"/>
  <c r="S172" i="39"/>
  <c r="S174" i="39"/>
  <c r="S176" i="39"/>
  <c r="S56" i="39"/>
  <c r="S123" i="39"/>
  <c r="S221" i="39"/>
  <c r="S482" i="39"/>
  <c r="S153" i="39"/>
  <c r="S226" i="39"/>
  <c r="S453" i="39"/>
  <c r="S196" i="39"/>
  <c r="S210" i="39"/>
  <c r="S169" i="39"/>
  <c r="S216" i="39"/>
  <c r="S323" i="39"/>
  <c r="S227" i="39"/>
  <c r="S334" i="39"/>
  <c r="S113" i="39"/>
  <c r="S177" i="39"/>
  <c r="S304" i="39"/>
  <c r="S127" i="39"/>
  <c r="S258" i="39"/>
  <c r="S290" i="39"/>
  <c r="S143" i="39"/>
  <c r="S157" i="39"/>
  <c r="S305" i="39"/>
  <c r="S292" i="39"/>
  <c r="S237" i="39"/>
  <c r="S244" i="39"/>
  <c r="S235" i="39"/>
  <c r="S250" i="39"/>
  <c r="S243" i="39"/>
  <c r="S324" i="39"/>
  <c r="S306" i="39"/>
  <c r="S181" i="39"/>
  <c r="S462" i="39"/>
  <c r="S419" i="39"/>
  <c r="S170" i="39"/>
  <c r="S424" i="39"/>
  <c r="S402" i="39"/>
  <c r="S54" i="39"/>
  <c r="S192" i="39"/>
  <c r="S264" i="39"/>
  <c r="S189" i="39"/>
  <c r="S309" i="39"/>
  <c r="S161" i="39"/>
  <c r="S300" i="39"/>
  <c r="S460" i="39"/>
  <c r="S55" i="39"/>
  <c r="S465" i="39"/>
  <c r="S69" i="39"/>
  <c r="S72" i="39"/>
  <c r="S415" i="39"/>
  <c r="S58" i="39"/>
  <c r="S472" i="39"/>
  <c r="S149" i="39"/>
  <c r="S101" i="39"/>
  <c r="S410" i="39"/>
  <c r="S74" i="39"/>
  <c r="S116" i="39"/>
  <c r="S414" i="39"/>
  <c r="S138" i="39"/>
  <c r="S201" i="39"/>
  <c r="S475" i="39"/>
  <c r="S179" i="39"/>
  <c r="S230" i="39"/>
  <c r="S136" i="39"/>
  <c r="S206" i="39"/>
  <c r="S454" i="39"/>
  <c r="S197" i="39"/>
  <c r="S225" i="39"/>
  <c r="S120" i="39"/>
  <c r="S190" i="39"/>
  <c r="S295" i="39"/>
  <c r="S417" i="39"/>
  <c r="S147" i="39"/>
  <c r="S461" i="39"/>
  <c r="S167" i="39"/>
  <c r="S331" i="39"/>
  <c r="S326" i="39"/>
  <c r="S141" i="39"/>
  <c r="S342" i="39"/>
  <c r="S265" i="39"/>
  <c r="S183" i="39"/>
  <c r="S260" i="39"/>
  <c r="S302" i="39"/>
  <c r="S166" i="39"/>
  <c r="S314" i="39"/>
  <c r="S338" i="39"/>
  <c r="S242" i="39"/>
  <c r="S345" i="39"/>
  <c r="S340" i="39"/>
  <c r="S457" i="39"/>
  <c r="S477" i="39"/>
  <c r="S316" i="39"/>
  <c r="S308" i="39"/>
  <c r="S148" i="39"/>
  <c r="S187" i="39"/>
  <c r="S401" i="39"/>
  <c r="S185" i="39"/>
  <c r="S105" i="39"/>
  <c r="S478" i="39"/>
  <c r="S450" i="39"/>
  <c r="S53" i="39"/>
  <c r="S75" i="39"/>
  <c r="S146" i="39"/>
  <c r="S52" i="39"/>
  <c r="S65" i="39"/>
  <c r="S455" i="39"/>
  <c r="S405" i="39"/>
  <c r="S152" i="39"/>
  <c r="S474" i="39"/>
  <c r="S104" i="39"/>
  <c r="S95" i="39"/>
  <c r="S459" i="39"/>
  <c r="S422" i="39"/>
  <c r="S178" i="39"/>
  <c r="S165" i="39"/>
  <c r="S238" i="39"/>
  <c r="S486" i="39"/>
  <c r="S121" i="39"/>
  <c r="S204" i="39"/>
  <c r="S217" i="39"/>
  <c r="S413" i="39"/>
  <c r="S205" i="39"/>
  <c r="S426" i="39"/>
  <c r="S47" i="39"/>
  <c r="S139" i="39"/>
  <c r="S218" i="39"/>
  <c r="S76" i="39"/>
  <c r="S182" i="39"/>
  <c r="S303" i="39"/>
  <c r="S102" i="39"/>
  <c r="S90" i="39"/>
  <c r="S255" i="39"/>
  <c r="S343" i="39"/>
  <c r="S268" i="39"/>
  <c r="S399" i="39"/>
  <c r="S229" i="39"/>
  <c r="S329" i="39"/>
  <c r="S60" i="39"/>
  <c r="S158" i="39"/>
  <c r="S458" i="39"/>
  <c r="S191" i="39"/>
  <c r="S245" i="39"/>
  <c r="S207" i="39"/>
  <c r="S344" i="39"/>
  <c r="S293" i="39"/>
  <c r="S97" i="39"/>
  <c r="S411" i="39"/>
  <c r="S396" i="39"/>
  <c r="S151" i="39"/>
  <c r="S262" i="39"/>
  <c r="S48" i="39"/>
  <c r="S254" i="39"/>
  <c r="S64" i="39"/>
  <c r="S448" i="39"/>
  <c r="S480" i="39"/>
  <c r="S418" i="39"/>
  <c r="S476" i="39"/>
  <c r="S130" i="39"/>
  <c r="S463" i="39"/>
  <c r="S79" i="39"/>
  <c r="S132" i="39"/>
  <c r="S407" i="39"/>
  <c r="S71" i="39"/>
  <c r="S154" i="39"/>
  <c r="S202" i="39"/>
  <c r="S491" i="39"/>
  <c r="S404" i="39"/>
  <c r="S129" i="39"/>
  <c r="S168" i="39"/>
  <c r="S59" i="39"/>
  <c r="S489" i="39"/>
  <c r="S428" i="39"/>
  <c r="S63" i="39"/>
  <c r="S131" i="39"/>
  <c r="S156" i="39"/>
  <c r="S261" i="39"/>
  <c r="S126" i="39"/>
  <c r="S200" i="39"/>
  <c r="S256" i="39"/>
  <c r="S198" i="39"/>
  <c r="S107" i="39"/>
  <c r="S214" i="39"/>
  <c r="S263" i="39"/>
  <c r="S320" i="39"/>
  <c r="S142" i="39"/>
  <c r="S223" i="39"/>
  <c r="S150" i="39"/>
  <c r="S163" i="39"/>
  <c r="S259" i="39"/>
  <c r="S298" i="39"/>
  <c r="S215" i="39"/>
  <c r="S239" i="39"/>
  <c r="S87" i="39"/>
  <c r="S144" i="39"/>
  <c r="S224" i="39"/>
  <c r="S319" i="39"/>
  <c r="S467" i="39"/>
  <c r="S488" i="39"/>
  <c r="S423" i="39"/>
  <c r="S481" i="39"/>
  <c r="S398" i="39"/>
  <c r="S452" i="39"/>
  <c r="S483" i="39"/>
  <c r="S412" i="39"/>
  <c r="S82" i="39"/>
  <c r="S425" i="39"/>
  <c r="S67" i="39"/>
  <c r="S180" i="39"/>
  <c r="S186" i="39"/>
  <c r="S468" i="39"/>
  <c r="S421" i="39"/>
  <c r="S203" i="39"/>
  <c r="S451" i="39"/>
  <c r="S45" i="39"/>
  <c r="S253" i="39"/>
  <c r="S307" i="39"/>
  <c r="S199" i="39"/>
  <c r="S240" i="39"/>
  <c r="S122" i="39"/>
  <c r="S194" i="39"/>
  <c r="S175" i="39"/>
  <c r="S219" i="39"/>
  <c r="S128" i="39"/>
  <c r="S249" i="39"/>
  <c r="S231" i="39"/>
  <c r="S315" i="39"/>
  <c r="S341" i="39"/>
  <c r="S100" i="39"/>
  <c r="S325" i="39"/>
  <c r="S125" i="39"/>
  <c r="S209" i="39"/>
  <c r="S321" i="39"/>
  <c r="S301" i="39"/>
  <c r="S317" i="39"/>
  <c r="S310" i="39"/>
  <c r="S336" i="39"/>
  <c r="S115" i="39"/>
  <c r="S299" i="39"/>
  <c r="S473" i="39"/>
  <c r="S44" i="39"/>
  <c r="S456" i="39"/>
  <c r="S94" i="39"/>
  <c r="S133" i="39"/>
  <c r="F5" i="39"/>
  <c r="I5" i="39" s="1"/>
  <c r="AA5" i="39" s="1"/>
  <c r="S389" i="39"/>
  <c r="S212" i="39"/>
  <c r="S274" i="39"/>
  <c r="S431" i="39"/>
  <c r="S14" i="39"/>
  <c r="S371" i="39"/>
  <c r="S29" i="39"/>
  <c r="S505" i="39"/>
  <c r="S354" i="39"/>
  <c r="S436" i="39"/>
  <c r="S279" i="39"/>
  <c r="S433" i="39"/>
  <c r="S443" i="39"/>
  <c r="S286" i="39"/>
  <c r="S493" i="39"/>
  <c r="S434" i="39"/>
  <c r="S277" i="39"/>
  <c r="S390" i="39"/>
  <c r="F373" i="39"/>
  <c r="F364" i="39"/>
  <c r="F22" i="39"/>
  <c r="F29" i="39"/>
  <c r="F497" i="39"/>
  <c r="F354" i="39"/>
  <c r="F12" i="39"/>
  <c r="F504" i="39"/>
  <c r="F361" i="39"/>
  <c r="F19" i="39"/>
  <c r="F503" i="39"/>
  <c r="F360" i="39"/>
  <c r="F18" i="39"/>
  <c r="F13" i="39"/>
  <c r="F367" i="39"/>
  <c r="F25" i="39"/>
  <c r="F366" i="39"/>
  <c r="H430" i="39"/>
  <c r="H273" i="39"/>
  <c r="H495" i="39"/>
  <c r="S381" i="39"/>
  <c r="S39" i="39"/>
  <c r="S38" i="39"/>
  <c r="S373" i="39"/>
  <c r="S31" i="39"/>
  <c r="S22" i="39"/>
  <c r="S380" i="39"/>
  <c r="S498" i="39"/>
  <c r="S355" i="39"/>
  <c r="S13" i="39"/>
  <c r="S445" i="39"/>
  <c r="S99" i="39"/>
  <c r="S385" i="39"/>
  <c r="S365" i="39"/>
  <c r="S23" i="39"/>
  <c r="S364" i="39"/>
  <c r="S446" i="39"/>
  <c r="S289" i="39"/>
  <c r="S370" i="39"/>
  <c r="S437" i="39"/>
  <c r="S28" i="39"/>
  <c r="S377" i="39"/>
  <c r="S35" i="39"/>
  <c r="S276" i="39"/>
  <c r="S384" i="39"/>
  <c r="S42" i="39"/>
  <c r="S40" i="39"/>
  <c r="S375" i="39"/>
  <c r="S33" i="39"/>
  <c r="S213" i="39"/>
  <c r="F492" i="39"/>
  <c r="F349" i="39"/>
  <c r="F439" i="39"/>
  <c r="F282" i="39"/>
  <c r="F438" i="39"/>
  <c r="F446" i="39"/>
  <c r="F429" i="39"/>
  <c r="F272" i="39"/>
  <c r="F350" i="39"/>
  <c r="F436" i="39"/>
  <c r="F279" i="39"/>
  <c r="F382" i="39"/>
  <c r="F435" i="39"/>
  <c r="F278" i="39"/>
  <c r="F374" i="39"/>
  <c r="F442" i="39"/>
  <c r="F285" i="39"/>
  <c r="F433" i="39"/>
  <c r="H371" i="39"/>
  <c r="H29" i="39"/>
  <c r="H352" i="39"/>
  <c r="H39" i="39"/>
  <c r="S492" i="39"/>
  <c r="S349" i="39"/>
  <c r="S499" i="39"/>
  <c r="S282" i="39"/>
  <c r="S430" i="39"/>
  <c r="S273" i="39"/>
  <c r="S272" i="39"/>
  <c r="S386" i="39"/>
  <c r="S504" i="39"/>
  <c r="S361" i="39"/>
  <c r="S19" i="39"/>
  <c r="S368" i="39"/>
  <c r="S26" i="39"/>
  <c r="S502" i="39"/>
  <c r="S359" i="39"/>
  <c r="S17" i="39"/>
  <c r="F432" i="39"/>
  <c r="F275" i="39"/>
  <c r="F388" i="39"/>
  <c r="F211" i="39"/>
  <c r="F371" i="39"/>
  <c r="F379" i="39"/>
  <c r="F378" i="39"/>
  <c r="F36" i="39"/>
  <c r="F16" i="39"/>
  <c r="F385" i="39"/>
  <c r="F43" i="39"/>
  <c r="F24" i="39"/>
  <c r="F384" i="39"/>
  <c r="F42" i="39"/>
  <c r="F32" i="39"/>
  <c r="F391" i="39"/>
  <c r="F269" i="39"/>
  <c r="F213" i="39"/>
  <c r="H498" i="39"/>
  <c r="H355" i="39"/>
  <c r="H13" i="39"/>
  <c r="H34" i="39"/>
  <c r="S440" i="39"/>
  <c r="S283" i="39"/>
  <c r="S372" i="39"/>
  <c r="S447" i="39"/>
  <c r="S211" i="39"/>
  <c r="S387" i="39"/>
  <c r="S155" i="39"/>
  <c r="S36" i="39"/>
  <c r="S378" i="39"/>
  <c r="S496" i="39"/>
  <c r="S353" i="39"/>
  <c r="S11" i="39"/>
  <c r="S503" i="39"/>
  <c r="S360" i="39"/>
  <c r="S18" i="39"/>
  <c r="S494" i="39"/>
  <c r="S351" i="39"/>
  <c r="F389" i="39"/>
  <c r="F212" i="39"/>
  <c r="F380" i="39"/>
  <c r="F38" i="39"/>
  <c r="F355" i="39"/>
  <c r="F363" i="39"/>
  <c r="F370" i="39"/>
  <c r="F28" i="39"/>
  <c r="F15" i="39"/>
  <c r="F377" i="39"/>
  <c r="F35" i="39"/>
  <c r="F31" i="39"/>
  <c r="F376" i="39"/>
  <c r="F34" i="39"/>
  <c r="F23" i="39"/>
  <c r="F383" i="39"/>
  <c r="F41" i="39"/>
  <c r="H446" i="39"/>
  <c r="H289" i="39"/>
  <c r="H43" i="39"/>
  <c r="H18" i="39"/>
  <c r="H211" i="39"/>
  <c r="S439" i="39"/>
  <c r="S281" i="39"/>
  <c r="S280" i="39"/>
  <c r="S27" i="39"/>
  <c r="S376" i="39"/>
  <c r="S16" i="39"/>
  <c r="S25" i="39"/>
  <c r="F440" i="39"/>
  <c r="F431" i="39"/>
  <c r="F387" i="39"/>
  <c r="F386" i="39"/>
  <c r="F40" i="39"/>
  <c r="F271" i="39"/>
  <c r="F392" i="39"/>
  <c r="F276" i="39"/>
  <c r="F277" i="39"/>
  <c r="H21" i="39"/>
  <c r="H386" i="39"/>
  <c r="H99" i="39"/>
  <c r="H353" i="39"/>
  <c r="H42" i="39"/>
  <c r="H348" i="39"/>
  <c r="H287" i="39"/>
  <c r="H14" i="39"/>
  <c r="H367" i="39"/>
  <c r="H25" i="39"/>
  <c r="H374" i="39"/>
  <c r="H32" i="39"/>
  <c r="H356" i="39"/>
  <c r="S287" i="39"/>
  <c r="F39" i="39"/>
  <c r="F369" i="39"/>
  <c r="H281" i="39"/>
  <c r="H436" i="39"/>
  <c r="H391" i="39"/>
  <c r="H282" i="39"/>
  <c r="H357" i="39"/>
  <c r="H26" i="39"/>
  <c r="H388" i="39"/>
  <c r="S500" i="39"/>
  <c r="S388" i="39"/>
  <c r="S37" i="39"/>
  <c r="S12" i="39"/>
  <c r="S441" i="39"/>
  <c r="S352" i="39"/>
  <c r="S442" i="39"/>
  <c r="S501" i="39"/>
  <c r="F381" i="39"/>
  <c r="F372" i="39"/>
  <c r="F289" i="39"/>
  <c r="F362" i="39"/>
  <c r="F37" i="39"/>
  <c r="F27" i="39"/>
  <c r="F368" i="39"/>
  <c r="F273" i="39"/>
  <c r="F33" i="39"/>
  <c r="H438" i="39"/>
  <c r="H19" i="39"/>
  <c r="H364" i="39"/>
  <c r="H378" i="39"/>
  <c r="H36" i="39"/>
  <c r="H279" i="39"/>
  <c r="H24" i="39"/>
  <c r="H30" i="39"/>
  <c r="H271" i="39"/>
  <c r="H492" i="39"/>
  <c r="H502" i="39"/>
  <c r="H359" i="39"/>
  <c r="H17" i="39"/>
  <c r="H366" i="39"/>
  <c r="H16" i="39"/>
  <c r="H38" i="39"/>
  <c r="S497" i="39"/>
  <c r="F21" i="39"/>
  <c r="H384" i="39"/>
  <c r="H439" i="39"/>
  <c r="H31" i="39"/>
  <c r="F390" i="39"/>
  <c r="H37" i="39"/>
  <c r="H369" i="39"/>
  <c r="H33" i="39"/>
  <c r="S432" i="39"/>
  <c r="S356" i="39"/>
  <c r="S21" i="39"/>
  <c r="S444" i="39"/>
  <c r="S374" i="39"/>
  <c r="S278" i="39"/>
  <c r="S391" i="39"/>
  <c r="S366" i="39"/>
  <c r="F365" i="39"/>
  <c r="F356" i="39"/>
  <c r="F288" i="39"/>
  <c r="F496" i="39"/>
  <c r="F11" i="39"/>
  <c r="F352" i="39"/>
  <c r="F502" i="39"/>
  <c r="F17" i="39"/>
  <c r="H387" i="39"/>
  <c r="H435" i="39"/>
  <c r="H370" i="39"/>
  <c r="H28" i="39"/>
  <c r="H35" i="39"/>
  <c r="H440" i="39"/>
  <c r="H504" i="39"/>
  <c r="H27" i="39"/>
  <c r="H389" i="39"/>
  <c r="H494" i="39"/>
  <c r="H351" i="39"/>
  <c r="H358" i="39"/>
  <c r="H500" i="39"/>
  <c r="H501" i="39"/>
  <c r="S15" i="39"/>
  <c r="S10" i="39"/>
  <c r="F505" i="39"/>
  <c r="F26" i="39"/>
  <c r="H445" i="39"/>
  <c r="H393" i="39"/>
  <c r="H433" i="39"/>
  <c r="F443" i="39"/>
  <c r="H272" i="39"/>
  <c r="H274" i="39"/>
  <c r="S357" i="39"/>
  <c r="S30" i="39"/>
  <c r="S288" i="39"/>
  <c r="S393" i="39"/>
  <c r="S358" i="39"/>
  <c r="S270" i="39"/>
  <c r="S383" i="39"/>
  <c r="S284" i="39"/>
  <c r="F357" i="39"/>
  <c r="F348" i="39"/>
  <c r="F498" i="39"/>
  <c r="F280" i="39"/>
  <c r="F444" i="39"/>
  <c r="F493" i="39"/>
  <c r="F286" i="39"/>
  <c r="F494" i="39"/>
  <c r="H379" i="39"/>
  <c r="H376" i="39"/>
  <c r="H505" i="39"/>
  <c r="H362" i="39"/>
  <c r="H20" i="39"/>
  <c r="H11" i="39"/>
  <c r="H381" i="39"/>
  <c r="H496" i="39"/>
  <c r="H503" i="39"/>
  <c r="H365" i="39"/>
  <c r="H442" i="39"/>
  <c r="H285" i="39"/>
  <c r="H493" i="39"/>
  <c r="H350" i="39"/>
  <c r="H373" i="39"/>
  <c r="H15" i="39"/>
  <c r="S495" i="39"/>
  <c r="F30" i="39"/>
  <c r="F155" i="39"/>
  <c r="H10" i="39"/>
  <c r="H23" i="39"/>
  <c r="H269" i="39"/>
  <c r="F447" i="39"/>
  <c r="F351" i="39"/>
  <c r="H361" i="39"/>
  <c r="H40" i="39"/>
  <c r="S275" i="39"/>
  <c r="S20" i="39"/>
  <c r="S369" i="39"/>
  <c r="S32" i="39"/>
  <c r="S34" i="39"/>
  <c r="S367" i="39"/>
  <c r="S24" i="39"/>
  <c r="F283" i="39"/>
  <c r="F274" i="39"/>
  <c r="F430" i="39"/>
  <c r="F99" i="39"/>
  <c r="F393" i="39"/>
  <c r="F284" i="39"/>
  <c r="F270" i="39"/>
  <c r="F434" i="39"/>
  <c r="F358" i="39"/>
  <c r="H363" i="39"/>
  <c r="H278" i="39"/>
  <c r="H497" i="39"/>
  <c r="H354" i="39"/>
  <c r="H12" i="39"/>
  <c r="H443" i="39"/>
  <c r="H349" i="39"/>
  <c r="H444" i="39"/>
  <c r="H392" i="39"/>
  <c r="H212" i="39"/>
  <c r="H434" i="39"/>
  <c r="H277" i="39"/>
  <c r="H441" i="39"/>
  <c r="H284" i="39"/>
  <c r="H283" i="39"/>
  <c r="H431" i="39"/>
  <c r="S438" i="39"/>
  <c r="S285" i="39"/>
  <c r="F20" i="39"/>
  <c r="F375" i="39"/>
  <c r="H288" i="39"/>
  <c r="H360" i="39"/>
  <c r="H276" i="39"/>
  <c r="F437" i="39"/>
  <c r="H275" i="39"/>
  <c r="H380" i="39"/>
  <c r="H382" i="39"/>
  <c r="S348" i="39"/>
  <c r="S379" i="39"/>
  <c r="S429" i="39"/>
  <c r="S271" i="39"/>
  <c r="S435" i="39"/>
  <c r="S382" i="39"/>
  <c r="S269" i="39"/>
  <c r="F499" i="39"/>
  <c r="F14" i="39"/>
  <c r="F445" i="39"/>
  <c r="F441" i="39"/>
  <c r="F353" i="39"/>
  <c r="F495" i="39"/>
  <c r="F10" i="39"/>
  <c r="F359" i="39"/>
  <c r="F281" i="39"/>
  <c r="H155" i="39"/>
  <c r="H432" i="39"/>
  <c r="H437" i="39"/>
  <c r="H280" i="39"/>
  <c r="H385" i="39"/>
  <c r="H368" i="39"/>
  <c r="H499" i="39"/>
  <c r="H377" i="39"/>
  <c r="H270" i="39"/>
  <c r="H372" i="39"/>
  <c r="H383" i="39"/>
  <c r="H41" i="39"/>
  <c r="H390" i="39"/>
  <c r="H213" i="39"/>
  <c r="H447" i="39"/>
  <c r="H22" i="39"/>
  <c r="S363" i="39"/>
  <c r="S362" i="39"/>
  <c r="S43" i="39"/>
  <c r="S392" i="39"/>
  <c r="S350" i="39"/>
  <c r="S41" i="39"/>
  <c r="F500" i="39"/>
  <c r="F287" i="39"/>
  <c r="F501" i="39"/>
  <c r="H429" i="39"/>
  <c r="H286" i="39"/>
  <c r="H375" i="39"/>
  <c r="X195" i="39" l="1"/>
  <c r="T195" i="39"/>
  <c r="T70" i="39"/>
  <c r="X70" i="39"/>
  <c r="X51" i="39"/>
  <c r="T51" i="39"/>
  <c r="T237" i="39"/>
  <c r="X237" i="39"/>
  <c r="T165" i="39"/>
  <c r="X165" i="39"/>
  <c r="T481" i="39"/>
  <c r="X481" i="39"/>
  <c r="T87" i="39"/>
  <c r="X87" i="39"/>
  <c r="T156" i="39"/>
  <c r="X156" i="39"/>
  <c r="T409" i="39"/>
  <c r="X409" i="39"/>
  <c r="X480" i="39"/>
  <c r="T480" i="39"/>
  <c r="T84" i="39"/>
  <c r="X84" i="39"/>
  <c r="T455" i="39"/>
  <c r="X455" i="39"/>
  <c r="T146" i="39"/>
  <c r="X146" i="39"/>
  <c r="X131" i="39"/>
  <c r="T131" i="39"/>
  <c r="T202" i="39"/>
  <c r="X202" i="39"/>
  <c r="T257" i="39"/>
  <c r="X257" i="39"/>
  <c r="T328" i="39"/>
  <c r="X328" i="39"/>
  <c r="T317" i="39"/>
  <c r="X317" i="39"/>
  <c r="T468" i="39"/>
  <c r="X468" i="39"/>
  <c r="T66" i="39"/>
  <c r="X66" i="39"/>
  <c r="T121" i="39"/>
  <c r="X121" i="39"/>
  <c r="X192" i="39"/>
  <c r="T192" i="39"/>
  <c r="T239" i="39"/>
  <c r="X239" i="39"/>
  <c r="X210" i="39"/>
  <c r="T210" i="39"/>
  <c r="X309" i="39"/>
  <c r="T309" i="39"/>
  <c r="X58" i="39"/>
  <c r="T58" i="39"/>
  <c r="X113" i="39"/>
  <c r="T113" i="39"/>
  <c r="T184" i="39"/>
  <c r="X184" i="39"/>
  <c r="T231" i="39"/>
  <c r="X231" i="39"/>
  <c r="X338" i="39"/>
  <c r="T338" i="39"/>
  <c r="T173" i="39"/>
  <c r="X173" i="39"/>
  <c r="X236" i="39"/>
  <c r="T236" i="39"/>
  <c r="X489" i="39"/>
  <c r="T489" i="39"/>
  <c r="X48" i="39"/>
  <c r="T48" i="39"/>
  <c r="X95" i="39"/>
  <c r="T95" i="39"/>
  <c r="X137" i="39"/>
  <c r="T137" i="39"/>
  <c r="T101" i="39"/>
  <c r="X101" i="39"/>
  <c r="T164" i="39"/>
  <c r="X164" i="39"/>
  <c r="X291" i="39"/>
  <c r="T291" i="39"/>
  <c r="T417" i="39"/>
  <c r="X417" i="39"/>
  <c r="T488" i="39"/>
  <c r="X488" i="39"/>
  <c r="T92" i="39"/>
  <c r="X92" i="39"/>
  <c r="X219" i="39"/>
  <c r="T219" i="39"/>
  <c r="X290" i="39"/>
  <c r="T290" i="39"/>
  <c r="X345" i="39"/>
  <c r="T345" i="39"/>
  <c r="X416" i="39"/>
  <c r="T416" i="39"/>
  <c r="X463" i="39"/>
  <c r="T463" i="39"/>
  <c r="T326" i="39"/>
  <c r="X326" i="39"/>
  <c r="X134" i="39"/>
  <c r="T134" i="39"/>
  <c r="T147" i="39"/>
  <c r="X147" i="39"/>
  <c r="X218" i="39"/>
  <c r="T218" i="39"/>
  <c r="X344" i="39"/>
  <c r="T344" i="39"/>
  <c r="X470" i="39"/>
  <c r="T470" i="39"/>
  <c r="T332" i="39"/>
  <c r="X332" i="39"/>
  <c r="T185" i="39"/>
  <c r="X185" i="39"/>
  <c r="X177" i="39"/>
  <c r="T177" i="39"/>
  <c r="T427" i="39"/>
  <c r="X427" i="39"/>
  <c r="T159" i="39"/>
  <c r="X159" i="39"/>
  <c r="X214" i="39"/>
  <c r="T214" i="39"/>
  <c r="T93" i="39"/>
  <c r="X93" i="39"/>
  <c r="T408" i="39"/>
  <c r="X408" i="39"/>
  <c r="X329" i="39"/>
  <c r="T329" i="39"/>
  <c r="X452" i="39"/>
  <c r="T452" i="39"/>
  <c r="X118" i="39"/>
  <c r="T118" i="39"/>
  <c r="X67" i="39"/>
  <c r="T67" i="39"/>
  <c r="X138" i="39"/>
  <c r="T138" i="39"/>
  <c r="X193" i="39"/>
  <c r="T193" i="39"/>
  <c r="T264" i="39"/>
  <c r="X264" i="39"/>
  <c r="X311" i="39"/>
  <c r="T311" i="39"/>
  <c r="T46" i="39"/>
  <c r="X46" i="39"/>
  <c r="T253" i="39"/>
  <c r="X253" i="39"/>
  <c r="T316" i="39"/>
  <c r="X316" i="39"/>
  <c r="T486" i="39"/>
  <c r="X486" i="39"/>
  <c r="X57" i="39"/>
  <c r="T57" i="39"/>
  <c r="X128" i="39"/>
  <c r="T128" i="39"/>
  <c r="X175" i="39"/>
  <c r="T175" i="39"/>
  <c r="T265" i="39"/>
  <c r="X265" i="39"/>
  <c r="T245" i="39"/>
  <c r="X245" i="39"/>
  <c r="T308" i="39"/>
  <c r="X308" i="39"/>
  <c r="T397" i="39"/>
  <c r="X397" i="39"/>
  <c r="T422" i="39"/>
  <c r="X422" i="39"/>
  <c r="X49" i="39"/>
  <c r="T49" i="39"/>
  <c r="T120" i="39"/>
  <c r="X120" i="39"/>
  <c r="X167" i="39"/>
  <c r="T167" i="39"/>
  <c r="X457" i="39"/>
  <c r="T457" i="39"/>
  <c r="T109" i="39"/>
  <c r="X109" i="39"/>
  <c r="T172" i="39"/>
  <c r="X172" i="39"/>
  <c r="T299" i="39"/>
  <c r="X299" i="39"/>
  <c r="T425" i="39"/>
  <c r="X425" i="39"/>
  <c r="T342" i="39"/>
  <c r="X342" i="39"/>
  <c r="X255" i="39"/>
  <c r="T255" i="39"/>
  <c r="T100" i="39"/>
  <c r="X100" i="39"/>
  <c r="T227" i="39"/>
  <c r="X227" i="39"/>
  <c r="T298" i="39"/>
  <c r="X298" i="39"/>
  <c r="X424" i="39"/>
  <c r="T424" i="39"/>
  <c r="X471" i="39"/>
  <c r="T471" i="39"/>
  <c r="X190" i="39"/>
  <c r="T190" i="39"/>
  <c r="X226" i="39"/>
  <c r="T226" i="39"/>
  <c r="T399" i="39"/>
  <c r="X399" i="39"/>
  <c r="T476" i="39"/>
  <c r="X476" i="39"/>
  <c r="X206" i="39"/>
  <c r="T206" i="39"/>
  <c r="X83" i="39"/>
  <c r="T83" i="39"/>
  <c r="X154" i="39"/>
  <c r="T154" i="39"/>
  <c r="X209" i="39"/>
  <c r="T209" i="39"/>
  <c r="X327" i="39"/>
  <c r="T327" i="39"/>
  <c r="T75" i="39"/>
  <c r="X75" i="39"/>
  <c r="X59" i="39"/>
  <c r="T59" i="39"/>
  <c r="X203" i="39"/>
  <c r="T203" i="39"/>
  <c r="X112" i="39"/>
  <c r="T112" i="39"/>
  <c r="X337" i="39"/>
  <c r="T337" i="39"/>
  <c r="T464" i="39"/>
  <c r="X464" i="39"/>
  <c r="T325" i="39"/>
  <c r="X325" i="39"/>
  <c r="T484" i="39"/>
  <c r="X484" i="39"/>
  <c r="T74" i="39"/>
  <c r="X74" i="39"/>
  <c r="T129" i="39"/>
  <c r="X129" i="39"/>
  <c r="X200" i="39"/>
  <c r="T200" i="39"/>
  <c r="X247" i="39"/>
  <c r="T247" i="39"/>
  <c r="T82" i="39"/>
  <c r="X82" i="39"/>
  <c r="T189" i="39"/>
  <c r="X189" i="39"/>
  <c r="X252" i="39"/>
  <c r="T252" i="39"/>
  <c r="T450" i="39"/>
  <c r="X450" i="39"/>
  <c r="T64" i="39"/>
  <c r="X64" i="39"/>
  <c r="X111" i="39"/>
  <c r="T111" i="39"/>
  <c r="T400" i="39"/>
  <c r="X400" i="39"/>
  <c r="T181" i="39"/>
  <c r="X181" i="39"/>
  <c r="X244" i="39"/>
  <c r="T244" i="39"/>
  <c r="T334" i="39"/>
  <c r="X334" i="39"/>
  <c r="T56" i="39"/>
  <c r="X56" i="39"/>
  <c r="T103" i="39"/>
  <c r="X103" i="39"/>
  <c r="T45" i="39"/>
  <c r="X45" i="39"/>
  <c r="T108" i="39"/>
  <c r="X108" i="39"/>
  <c r="T235" i="39"/>
  <c r="X235" i="39"/>
  <c r="T306" i="39"/>
  <c r="X306" i="39"/>
  <c r="X479" i="39"/>
  <c r="T479" i="39"/>
  <c r="X461" i="39"/>
  <c r="T461" i="39"/>
  <c r="T478" i="39"/>
  <c r="X478" i="39"/>
  <c r="X254" i="39"/>
  <c r="T254" i="39"/>
  <c r="T163" i="39"/>
  <c r="X163" i="39"/>
  <c r="X234" i="39"/>
  <c r="T234" i="39"/>
  <c r="T407" i="39"/>
  <c r="X407" i="39"/>
  <c r="T396" i="39"/>
  <c r="X396" i="39"/>
  <c r="T54" i="39"/>
  <c r="X54" i="39"/>
  <c r="X246" i="39"/>
  <c r="T246" i="39"/>
  <c r="T91" i="39"/>
  <c r="X91" i="39"/>
  <c r="X162" i="39"/>
  <c r="T162" i="39"/>
  <c r="X217" i="39"/>
  <c r="T217" i="39"/>
  <c r="T335" i="39"/>
  <c r="X335" i="39"/>
  <c r="X140" i="39"/>
  <c r="T140" i="39"/>
  <c r="T341" i="39"/>
  <c r="X341" i="39"/>
  <c r="T404" i="39"/>
  <c r="X404" i="39"/>
  <c r="T90" i="39"/>
  <c r="X90" i="39"/>
  <c r="X145" i="39"/>
  <c r="T145" i="39"/>
  <c r="T216" i="39"/>
  <c r="X216" i="39"/>
  <c r="X263" i="39"/>
  <c r="T263" i="39"/>
  <c r="T321" i="39"/>
  <c r="X321" i="39"/>
  <c r="T238" i="39"/>
  <c r="X238" i="39"/>
  <c r="T261" i="39"/>
  <c r="X261" i="39"/>
  <c r="T324" i="39"/>
  <c r="X324" i="39"/>
  <c r="T451" i="39"/>
  <c r="X451" i="39"/>
  <c r="X477" i="39"/>
  <c r="T477" i="39"/>
  <c r="T65" i="39"/>
  <c r="X65" i="39"/>
  <c r="X136" i="39"/>
  <c r="T136" i="39"/>
  <c r="T183" i="39"/>
  <c r="X183" i="39"/>
  <c r="X201" i="39"/>
  <c r="T201" i="39"/>
  <c r="X125" i="39"/>
  <c r="T125" i="39"/>
  <c r="X188" i="39"/>
  <c r="T188" i="39"/>
  <c r="T315" i="39"/>
  <c r="X315" i="39"/>
  <c r="T454" i="39"/>
  <c r="X454" i="39"/>
  <c r="X47" i="39"/>
  <c r="T47" i="39"/>
  <c r="T208" i="39"/>
  <c r="X208" i="39"/>
  <c r="T117" i="39"/>
  <c r="X117" i="39"/>
  <c r="T180" i="39"/>
  <c r="X180" i="39"/>
  <c r="T307" i="39"/>
  <c r="X307" i="39"/>
  <c r="X398" i="39"/>
  <c r="T398" i="39"/>
  <c r="T310" i="39"/>
  <c r="X310" i="39"/>
  <c r="X44" i="39"/>
  <c r="T44" i="39"/>
  <c r="X171" i="39"/>
  <c r="T171" i="39"/>
  <c r="X242" i="39"/>
  <c r="T242" i="39"/>
  <c r="T297" i="39"/>
  <c r="X297" i="39"/>
  <c r="X415" i="39"/>
  <c r="T415" i="39"/>
  <c r="X102" i="39"/>
  <c r="T102" i="39"/>
  <c r="T62" i="39"/>
  <c r="X62" i="39"/>
  <c r="T302" i="39"/>
  <c r="X302" i="39"/>
  <c r="X170" i="39"/>
  <c r="T170" i="39"/>
  <c r="T225" i="39"/>
  <c r="X225" i="39"/>
  <c r="X296" i="39"/>
  <c r="T296" i="39"/>
  <c r="X343" i="39"/>
  <c r="T343" i="39"/>
  <c r="X158" i="39"/>
  <c r="T158" i="39"/>
  <c r="T412" i="39"/>
  <c r="X412" i="39"/>
  <c r="X421" i="39"/>
  <c r="T421" i="39"/>
  <c r="T98" i="39"/>
  <c r="X98" i="39"/>
  <c r="X153" i="39"/>
  <c r="T153" i="39"/>
  <c r="T224" i="39"/>
  <c r="X224" i="39"/>
  <c r="X331" i="39"/>
  <c r="T331" i="39"/>
  <c r="T340" i="39"/>
  <c r="X340" i="39"/>
  <c r="X467" i="39"/>
  <c r="T467" i="39"/>
  <c r="X126" i="39"/>
  <c r="T126" i="39"/>
  <c r="T81" i="39"/>
  <c r="X81" i="39"/>
  <c r="T152" i="39"/>
  <c r="X152" i="39"/>
  <c r="X199" i="39"/>
  <c r="T199" i="39"/>
  <c r="X266" i="39"/>
  <c r="T266" i="39"/>
  <c r="X303" i="39"/>
  <c r="T303" i="39"/>
  <c r="T122" i="39"/>
  <c r="X122" i="39"/>
  <c r="X300" i="39"/>
  <c r="T300" i="39"/>
  <c r="X228" i="39"/>
  <c r="T228" i="39"/>
  <c r="X319" i="39"/>
  <c r="T319" i="39"/>
  <c r="T141" i="39"/>
  <c r="X141" i="39"/>
  <c r="X144" i="39"/>
  <c r="T144" i="39"/>
  <c r="T197" i="39"/>
  <c r="X197" i="39"/>
  <c r="T260" i="39"/>
  <c r="X260" i="39"/>
  <c r="X458" i="39"/>
  <c r="T458" i="39"/>
  <c r="X110" i="39"/>
  <c r="T110" i="39"/>
  <c r="X72" i="39"/>
  <c r="T72" i="39"/>
  <c r="X119" i="39"/>
  <c r="T119" i="39"/>
  <c r="T336" i="39"/>
  <c r="X336" i="39"/>
  <c r="T61" i="39"/>
  <c r="X61" i="39"/>
  <c r="T124" i="39"/>
  <c r="X124" i="39"/>
  <c r="X251" i="39"/>
  <c r="T251" i="39"/>
  <c r="X322" i="39"/>
  <c r="T322" i="39"/>
  <c r="T448" i="39"/>
  <c r="X448" i="39"/>
  <c r="T77" i="39"/>
  <c r="X77" i="39"/>
  <c r="X80" i="39"/>
  <c r="T80" i="39"/>
  <c r="T53" i="39"/>
  <c r="X53" i="39"/>
  <c r="T116" i="39"/>
  <c r="X116" i="39"/>
  <c r="T243" i="39"/>
  <c r="X243" i="39"/>
  <c r="X314" i="39"/>
  <c r="T314" i="39"/>
  <c r="T487" i="39"/>
  <c r="X487" i="39"/>
  <c r="X333" i="39"/>
  <c r="T333" i="39"/>
  <c r="T86" i="39"/>
  <c r="X86" i="39"/>
  <c r="T413" i="39"/>
  <c r="X413" i="39"/>
  <c r="X107" i="39"/>
  <c r="T107" i="39"/>
  <c r="T178" i="39"/>
  <c r="X178" i="39"/>
  <c r="X233" i="39"/>
  <c r="T233" i="39"/>
  <c r="T304" i="39"/>
  <c r="X304" i="39"/>
  <c r="T76" i="39"/>
  <c r="X76" i="39"/>
  <c r="T420" i="39"/>
  <c r="X420" i="39"/>
  <c r="T106" i="39"/>
  <c r="X106" i="39"/>
  <c r="X161" i="39"/>
  <c r="T161" i="39"/>
  <c r="X232" i="39"/>
  <c r="T232" i="39"/>
  <c r="X139" i="39"/>
  <c r="T139" i="39"/>
  <c r="X475" i="39"/>
  <c r="T475" i="39"/>
  <c r="T150" i="39"/>
  <c r="X150" i="39"/>
  <c r="T89" i="39"/>
  <c r="X89" i="39"/>
  <c r="T160" i="39"/>
  <c r="X160" i="39"/>
  <c r="T207" i="39"/>
  <c r="X207" i="39"/>
  <c r="X466" i="39"/>
  <c r="T466" i="39"/>
  <c r="X403" i="39"/>
  <c r="T403" i="39"/>
  <c r="T474" i="39"/>
  <c r="X474" i="39"/>
  <c r="X198" i="39"/>
  <c r="T198" i="39"/>
  <c r="X88" i="39"/>
  <c r="T88" i="39"/>
  <c r="T135" i="39"/>
  <c r="X135" i="39"/>
  <c r="X68" i="39"/>
  <c r="T68" i="39"/>
  <c r="X405" i="39"/>
  <c r="T405" i="39"/>
  <c r="T130" i="39"/>
  <c r="X130" i="39"/>
  <c r="T248" i="39"/>
  <c r="X248" i="39"/>
  <c r="T174" i="39"/>
  <c r="X174" i="39"/>
  <c r="X426" i="39"/>
  <c r="T426" i="39"/>
  <c r="X268" i="39"/>
  <c r="T268" i="39"/>
  <c r="T133" i="39"/>
  <c r="X133" i="39"/>
  <c r="T196" i="39"/>
  <c r="X196" i="39"/>
  <c r="T323" i="39"/>
  <c r="X323" i="39"/>
  <c r="T394" i="39"/>
  <c r="X394" i="39"/>
  <c r="T449" i="39"/>
  <c r="X449" i="39"/>
  <c r="T55" i="39"/>
  <c r="X55" i="39"/>
  <c r="X191" i="39"/>
  <c r="T191" i="39"/>
  <c r="T414" i="39"/>
  <c r="X414" i="39"/>
  <c r="X60" i="39"/>
  <c r="T60" i="39"/>
  <c r="T187" i="39"/>
  <c r="X187" i="39"/>
  <c r="X258" i="39"/>
  <c r="T258" i="39"/>
  <c r="X313" i="39"/>
  <c r="T313" i="39"/>
  <c r="T204" i="39"/>
  <c r="X204" i="39"/>
  <c r="X127" i="39"/>
  <c r="T127" i="39"/>
  <c r="T52" i="39"/>
  <c r="X52" i="39"/>
  <c r="T179" i="39"/>
  <c r="X179" i="39"/>
  <c r="X250" i="39"/>
  <c r="T250" i="39"/>
  <c r="T305" i="39"/>
  <c r="X305" i="39"/>
  <c r="X423" i="39"/>
  <c r="T423" i="39"/>
  <c r="T460" i="39"/>
  <c r="X460" i="39"/>
  <c r="X428" i="39"/>
  <c r="T428" i="39"/>
  <c r="X469" i="39"/>
  <c r="T469" i="39"/>
  <c r="X114" i="39"/>
  <c r="T114" i="39"/>
  <c r="X169" i="39"/>
  <c r="T169" i="39"/>
  <c r="T240" i="39"/>
  <c r="X240" i="39"/>
  <c r="X267" i="39"/>
  <c r="T267" i="39"/>
  <c r="T293" i="39"/>
  <c r="X293" i="39"/>
  <c r="X483" i="39"/>
  <c r="T483" i="39"/>
  <c r="T230" i="39"/>
  <c r="X230" i="39"/>
  <c r="T97" i="39"/>
  <c r="X97" i="39"/>
  <c r="X168" i="39"/>
  <c r="T168" i="39"/>
  <c r="T215" i="39"/>
  <c r="X215" i="39"/>
  <c r="T221" i="39"/>
  <c r="X221" i="39"/>
  <c r="X411" i="39"/>
  <c r="T411" i="39"/>
  <c r="T482" i="39"/>
  <c r="X482" i="39"/>
  <c r="T262" i="39"/>
  <c r="X262" i="39"/>
  <c r="T96" i="39"/>
  <c r="X96" i="39"/>
  <c r="X143" i="39"/>
  <c r="T143" i="39"/>
  <c r="T149" i="39"/>
  <c r="X149" i="39"/>
  <c r="T339" i="39"/>
  <c r="X339" i="39"/>
  <c r="X410" i="39"/>
  <c r="T410" i="39"/>
  <c r="X465" i="39"/>
  <c r="T465" i="39"/>
  <c r="T94" i="39"/>
  <c r="X94" i="39"/>
  <c r="T71" i="39"/>
  <c r="X71" i="39"/>
  <c r="T63" i="39"/>
  <c r="X63" i="39"/>
  <c r="X256" i="39"/>
  <c r="T256" i="39"/>
  <c r="X295" i="39"/>
  <c r="T295" i="39"/>
  <c r="T459" i="39"/>
  <c r="X459" i="39"/>
  <c r="X78" i="39"/>
  <c r="T78" i="39"/>
  <c r="T69" i="39"/>
  <c r="X69" i="39"/>
  <c r="T132" i="39"/>
  <c r="X132" i="39"/>
  <c r="X259" i="39"/>
  <c r="T259" i="39"/>
  <c r="X330" i="39"/>
  <c r="T330" i="39"/>
  <c r="T456" i="39"/>
  <c r="X456" i="39"/>
  <c r="X205" i="39"/>
  <c r="T205" i="39"/>
  <c r="X222" i="39"/>
  <c r="T222" i="39"/>
  <c r="T485" i="39"/>
  <c r="X485" i="39"/>
  <c r="X462" i="39"/>
  <c r="T462" i="39"/>
  <c r="T123" i="39"/>
  <c r="X123" i="39"/>
  <c r="X194" i="39"/>
  <c r="T194" i="39"/>
  <c r="T249" i="39"/>
  <c r="X249" i="39"/>
  <c r="T320" i="39"/>
  <c r="X320" i="39"/>
  <c r="X395" i="39"/>
  <c r="T395" i="39"/>
  <c r="T142" i="39"/>
  <c r="X142" i="39"/>
  <c r="T453" i="39"/>
  <c r="X453" i="39"/>
  <c r="X406" i="39"/>
  <c r="T406" i="39"/>
  <c r="T115" i="39"/>
  <c r="X115" i="39"/>
  <c r="X186" i="39"/>
  <c r="T186" i="39"/>
  <c r="T241" i="39"/>
  <c r="X241" i="39"/>
  <c r="X312" i="39"/>
  <c r="T312" i="39"/>
  <c r="T301" i="39"/>
  <c r="X301" i="39"/>
  <c r="T491" i="39"/>
  <c r="X491" i="39"/>
  <c r="X294" i="39"/>
  <c r="T294" i="39"/>
  <c r="X50" i="39"/>
  <c r="T50" i="39"/>
  <c r="T105" i="39"/>
  <c r="X105" i="39"/>
  <c r="T176" i="39"/>
  <c r="X176" i="39"/>
  <c r="X223" i="39"/>
  <c r="T223" i="39"/>
  <c r="X402" i="39"/>
  <c r="T402" i="39"/>
  <c r="X229" i="39"/>
  <c r="T229" i="39"/>
  <c r="T292" i="39"/>
  <c r="X292" i="39"/>
  <c r="T419" i="39"/>
  <c r="X419" i="39"/>
  <c r="T490" i="39"/>
  <c r="X490" i="39"/>
  <c r="T318" i="39"/>
  <c r="X318" i="39"/>
  <c r="X104" i="39"/>
  <c r="T104" i="39"/>
  <c r="T151" i="39"/>
  <c r="X151" i="39"/>
  <c r="X157" i="39"/>
  <c r="T157" i="39"/>
  <c r="X220" i="39"/>
  <c r="T220" i="39"/>
  <c r="T347" i="39"/>
  <c r="X347" i="39"/>
  <c r="X418" i="39"/>
  <c r="T418" i="39"/>
  <c r="X473" i="39"/>
  <c r="T473" i="39"/>
  <c r="X166" i="39"/>
  <c r="T166" i="39"/>
  <c r="T79" i="39"/>
  <c r="X79" i="39"/>
  <c r="T73" i="39"/>
  <c r="X73" i="39"/>
  <c r="X85" i="39"/>
  <c r="T85" i="39"/>
  <c r="T148" i="39"/>
  <c r="X148" i="39"/>
  <c r="X346" i="39"/>
  <c r="T346" i="39"/>
  <c r="X401" i="39"/>
  <c r="T401" i="39"/>
  <c r="T472" i="39"/>
  <c r="X472" i="39"/>
  <c r="X182" i="39"/>
  <c r="T182" i="39"/>
  <c r="U418" i="39" l="1"/>
  <c r="U294" i="39"/>
  <c r="AA453" i="39"/>
  <c r="U330" i="39"/>
  <c r="U410" i="39"/>
  <c r="AA230" i="39"/>
  <c r="AA204" i="39"/>
  <c r="AA133" i="39"/>
  <c r="AA89" i="39"/>
  <c r="AA487" i="39"/>
  <c r="U458" i="39"/>
  <c r="AA340" i="39"/>
  <c r="AA297" i="39"/>
  <c r="AA451" i="39"/>
  <c r="U234" i="39"/>
  <c r="AA334" i="39"/>
  <c r="AA464" i="39"/>
  <c r="U424" i="39"/>
  <c r="AA120" i="39"/>
  <c r="AA253" i="39"/>
  <c r="U452" i="39"/>
  <c r="AA185" i="39"/>
  <c r="U463" i="39"/>
  <c r="U291" i="39"/>
  <c r="U95" i="39"/>
  <c r="AA173" i="39"/>
  <c r="U113" i="39"/>
  <c r="AA239" i="39"/>
  <c r="AA468" i="39"/>
  <c r="AA202" i="39"/>
  <c r="AA84" i="39"/>
  <c r="AA223" i="39"/>
  <c r="AA330" i="39"/>
  <c r="U221" i="39"/>
  <c r="AA250" i="39"/>
  <c r="U248" i="39"/>
  <c r="U76" i="39"/>
  <c r="AA458" i="39"/>
  <c r="U98" i="39"/>
  <c r="U117" i="39"/>
  <c r="U90" i="39"/>
  <c r="U108" i="39"/>
  <c r="AA59" i="39"/>
  <c r="AA255" i="39"/>
  <c r="U308" i="39"/>
  <c r="AA452" i="39"/>
  <c r="AA218" i="39"/>
  <c r="AA219" i="39"/>
  <c r="U173" i="39"/>
  <c r="AA113" i="39"/>
  <c r="U239" i="39"/>
  <c r="U468" i="39"/>
  <c r="U202" i="39"/>
  <c r="U104" i="39"/>
  <c r="AA176" i="39"/>
  <c r="AA491" i="39"/>
  <c r="U186" i="39"/>
  <c r="AA142" i="39"/>
  <c r="U194" i="39"/>
  <c r="U222" i="39"/>
  <c r="U259" i="39"/>
  <c r="AA459" i="39"/>
  <c r="AA71" i="39"/>
  <c r="AA339" i="39"/>
  <c r="AA262" i="39"/>
  <c r="AA215" i="39"/>
  <c r="U483" i="39"/>
  <c r="U169" i="39"/>
  <c r="AA460" i="39"/>
  <c r="AA179" i="39"/>
  <c r="U313" i="39"/>
  <c r="AA414" i="39"/>
  <c r="AA394" i="39"/>
  <c r="U268" i="39"/>
  <c r="AA130" i="39"/>
  <c r="U88" i="39"/>
  <c r="U466" i="39"/>
  <c r="AA150" i="39"/>
  <c r="U161" i="39"/>
  <c r="AA304" i="39"/>
  <c r="AA413" i="39"/>
  <c r="U314" i="39"/>
  <c r="U80" i="39"/>
  <c r="U251" i="39"/>
  <c r="U119" i="39"/>
  <c r="AA260" i="39"/>
  <c r="U319" i="39"/>
  <c r="U303" i="39"/>
  <c r="AA81" i="39"/>
  <c r="U331" i="39"/>
  <c r="U421" i="39"/>
  <c r="U296" i="39"/>
  <c r="AA62" i="39"/>
  <c r="U242" i="39"/>
  <c r="U398" i="39"/>
  <c r="AA208" i="39"/>
  <c r="U188" i="39"/>
  <c r="U136" i="39"/>
  <c r="AA324" i="39"/>
  <c r="U263" i="39"/>
  <c r="AA404" i="39"/>
  <c r="U217" i="39"/>
  <c r="AA54" i="39"/>
  <c r="AA163" i="39"/>
  <c r="U479" i="39"/>
  <c r="AA45" i="39"/>
  <c r="U244" i="39"/>
  <c r="AA64" i="39"/>
  <c r="AA82" i="39"/>
  <c r="AA74" i="39"/>
  <c r="U337" i="39"/>
  <c r="AA75" i="39"/>
  <c r="U83" i="39"/>
  <c r="U226" i="39"/>
  <c r="AA298" i="39"/>
  <c r="AA342" i="39"/>
  <c r="AA109" i="39"/>
  <c r="U49" i="39"/>
  <c r="AA245" i="39"/>
  <c r="U57" i="39"/>
  <c r="AA46" i="39"/>
  <c r="U138" i="39"/>
  <c r="U329" i="39"/>
  <c r="AA159" i="39"/>
  <c r="AA332" i="39"/>
  <c r="AA147" i="39"/>
  <c r="U416" i="39"/>
  <c r="AA92" i="39"/>
  <c r="AA164" i="39"/>
  <c r="U48" i="39"/>
  <c r="U338" i="39"/>
  <c r="U58" i="39"/>
  <c r="U192" i="39"/>
  <c r="AA317" i="39"/>
  <c r="U131" i="39"/>
  <c r="U480" i="39"/>
  <c r="AA481" i="39"/>
  <c r="AA70" i="39"/>
  <c r="AA73" i="39"/>
  <c r="AA249" i="39"/>
  <c r="AA221" i="39"/>
  <c r="U60" i="39"/>
  <c r="U403" i="39"/>
  <c r="AA76" i="39"/>
  <c r="AA53" i="39"/>
  <c r="AA141" i="39"/>
  <c r="AA122" i="39"/>
  <c r="AA98" i="39"/>
  <c r="AA302" i="39"/>
  <c r="AA117" i="39"/>
  <c r="AA315" i="39"/>
  <c r="AA321" i="39"/>
  <c r="U246" i="39"/>
  <c r="U461" i="39"/>
  <c r="U111" i="39"/>
  <c r="AA129" i="39"/>
  <c r="U154" i="39"/>
  <c r="U255" i="39"/>
  <c r="AA308" i="39"/>
  <c r="U193" i="39"/>
  <c r="U218" i="39"/>
  <c r="U51" i="39"/>
  <c r="U73" i="39"/>
  <c r="U151" i="39"/>
  <c r="AA294" i="39"/>
  <c r="U453" i="39"/>
  <c r="AA78" i="39"/>
  <c r="U96" i="39"/>
  <c r="U230" i="39"/>
  <c r="U204" i="39"/>
  <c r="U133" i="39"/>
  <c r="AA403" i="39"/>
  <c r="AA107" i="39"/>
  <c r="AA322" i="39"/>
  <c r="U152" i="39"/>
  <c r="U302" i="39"/>
  <c r="U315" i="39"/>
  <c r="U335" i="39"/>
  <c r="AA461" i="39"/>
  <c r="AA111" i="39"/>
  <c r="U464" i="39"/>
  <c r="AA424" i="39"/>
  <c r="U120" i="39"/>
  <c r="AA193" i="39"/>
  <c r="AA214" i="39"/>
  <c r="AA291" i="39"/>
  <c r="U84" i="39"/>
  <c r="U346" i="39"/>
  <c r="AA104" i="39"/>
  <c r="U142" i="39"/>
  <c r="AA259" i="39"/>
  <c r="U71" i="39"/>
  <c r="U262" i="39"/>
  <c r="U215" i="39"/>
  <c r="AA483" i="39"/>
  <c r="AA169" i="39"/>
  <c r="U460" i="39"/>
  <c r="U179" i="39"/>
  <c r="AA313" i="39"/>
  <c r="U414" i="39"/>
  <c r="U394" i="39"/>
  <c r="AA268" i="39"/>
  <c r="U130" i="39"/>
  <c r="AA88" i="39"/>
  <c r="AA466" i="39"/>
  <c r="U150" i="39"/>
  <c r="AA161" i="39"/>
  <c r="U304" i="39"/>
  <c r="U413" i="39"/>
  <c r="AA314" i="39"/>
  <c r="AA80" i="39"/>
  <c r="AA251" i="39"/>
  <c r="AA119" i="39"/>
  <c r="U260" i="39"/>
  <c r="AA319" i="39"/>
  <c r="AA303" i="39"/>
  <c r="U81" i="39"/>
  <c r="AA331" i="39"/>
  <c r="AA421" i="39"/>
  <c r="AA296" i="39"/>
  <c r="U62" i="39"/>
  <c r="AA242" i="39"/>
  <c r="AA398" i="39"/>
  <c r="U208" i="39"/>
  <c r="AA188" i="39"/>
  <c r="AA136" i="39"/>
  <c r="U324" i="39"/>
  <c r="AA263" i="39"/>
  <c r="U404" i="39"/>
  <c r="AA217" i="39"/>
  <c r="U54" i="39"/>
  <c r="U163" i="39"/>
  <c r="AA479" i="39"/>
  <c r="U45" i="39"/>
  <c r="AA244" i="39"/>
  <c r="U64" i="39"/>
  <c r="U82" i="39"/>
  <c r="U74" i="39"/>
  <c r="AA337" i="39"/>
  <c r="U75" i="39"/>
  <c r="AA83" i="39"/>
  <c r="AA226" i="39"/>
  <c r="U298" i="39"/>
  <c r="U342" i="39"/>
  <c r="U109" i="39"/>
  <c r="AA49" i="39"/>
  <c r="U245" i="39"/>
  <c r="AA57" i="39"/>
  <c r="U46" i="39"/>
  <c r="AA138" i="39"/>
  <c r="AA329" i="39"/>
  <c r="U159" i="39"/>
  <c r="U332" i="39"/>
  <c r="U147" i="39"/>
  <c r="AA416" i="39"/>
  <c r="U92" i="39"/>
  <c r="U164" i="39"/>
  <c r="AA48" i="39"/>
  <c r="AA338" i="39"/>
  <c r="AA58" i="39"/>
  <c r="AA192" i="39"/>
  <c r="U317" i="39"/>
  <c r="AA131" i="39"/>
  <c r="AA480" i="39"/>
  <c r="U481" i="39"/>
  <c r="U70" i="39"/>
  <c r="AA419" i="39"/>
  <c r="U78" i="39"/>
  <c r="U428" i="39"/>
  <c r="AA248" i="39"/>
  <c r="U107" i="39"/>
  <c r="AA336" i="39"/>
  <c r="AA152" i="39"/>
  <c r="U343" i="39"/>
  <c r="AA310" i="39"/>
  <c r="AA183" i="39"/>
  <c r="AA335" i="39"/>
  <c r="AA108" i="39"/>
  <c r="AA189" i="39"/>
  <c r="U59" i="39"/>
  <c r="AA399" i="39"/>
  <c r="AA172" i="39"/>
  <c r="U128" i="39"/>
  <c r="U214" i="39"/>
  <c r="U219" i="39"/>
  <c r="AA87" i="39"/>
  <c r="AA401" i="39"/>
  <c r="U419" i="39"/>
  <c r="U249" i="39"/>
  <c r="AA410" i="39"/>
  <c r="AA428" i="39"/>
  <c r="U449" i="39"/>
  <c r="U89" i="39"/>
  <c r="U53" i="39"/>
  <c r="U141" i="39"/>
  <c r="U340" i="39"/>
  <c r="U297" i="39"/>
  <c r="U451" i="39"/>
  <c r="AA234" i="39"/>
  <c r="U189" i="39"/>
  <c r="U399" i="39"/>
  <c r="AA128" i="39"/>
  <c r="AA463" i="39"/>
  <c r="AA51" i="39"/>
  <c r="U79" i="39"/>
  <c r="U292" i="39"/>
  <c r="AA186" i="39"/>
  <c r="U459" i="39"/>
  <c r="U166" i="39"/>
  <c r="AA301" i="39"/>
  <c r="AA132" i="39"/>
  <c r="U168" i="39"/>
  <c r="U258" i="39"/>
  <c r="U405" i="39"/>
  <c r="AA106" i="39"/>
  <c r="AA77" i="39"/>
  <c r="U228" i="39"/>
  <c r="AA224" i="39"/>
  <c r="U102" i="39"/>
  <c r="U47" i="39"/>
  <c r="AA261" i="39"/>
  <c r="AA396" i="39"/>
  <c r="AA103" i="39"/>
  <c r="U247" i="39"/>
  <c r="U112" i="39"/>
  <c r="U190" i="39"/>
  <c r="AA425" i="39"/>
  <c r="AA422" i="39"/>
  <c r="AA265" i="39"/>
  <c r="U311" i="39"/>
  <c r="U67" i="39"/>
  <c r="AA408" i="39"/>
  <c r="AA427" i="39"/>
  <c r="U470" i="39"/>
  <c r="U134" i="39"/>
  <c r="U345" i="39"/>
  <c r="AA488" i="39"/>
  <c r="AA101" i="39"/>
  <c r="U489" i="39"/>
  <c r="AA231" i="39"/>
  <c r="U309" i="39"/>
  <c r="AA121" i="39"/>
  <c r="AA328" i="39"/>
  <c r="AA146" i="39"/>
  <c r="AA165" i="39"/>
  <c r="U195" i="39"/>
  <c r="AA418" i="39"/>
  <c r="U241" i="39"/>
  <c r="U485" i="39"/>
  <c r="U63" i="39"/>
  <c r="U240" i="39"/>
  <c r="AA60" i="39"/>
  <c r="U135" i="39"/>
  <c r="AA232" i="39"/>
  <c r="U487" i="39"/>
  <c r="U336" i="39"/>
  <c r="U122" i="39"/>
  <c r="AA343" i="39"/>
  <c r="U310" i="39"/>
  <c r="U183" i="39"/>
  <c r="U321" i="39"/>
  <c r="AA246" i="39"/>
  <c r="U334" i="39"/>
  <c r="U129" i="39"/>
  <c r="AA154" i="39"/>
  <c r="U172" i="39"/>
  <c r="U253" i="39"/>
  <c r="U185" i="39"/>
  <c r="AA95" i="39"/>
  <c r="U87" i="39"/>
  <c r="AA79" i="39"/>
  <c r="AA347" i="39"/>
  <c r="AA292" i="39"/>
  <c r="AA346" i="39"/>
  <c r="U347" i="39"/>
  <c r="U176" i="39"/>
  <c r="U491" i="39"/>
  <c r="AA194" i="39"/>
  <c r="AA222" i="39"/>
  <c r="U339" i="39"/>
  <c r="U182" i="39"/>
  <c r="AA148" i="39"/>
  <c r="U220" i="39"/>
  <c r="AA318" i="39"/>
  <c r="U229" i="39"/>
  <c r="AA105" i="39"/>
  <c r="AA115" i="39"/>
  <c r="U395" i="39"/>
  <c r="AA123" i="39"/>
  <c r="U205" i="39"/>
  <c r="U295" i="39"/>
  <c r="AA94" i="39"/>
  <c r="AA149" i="39"/>
  <c r="AA482" i="39"/>
  <c r="AA293" i="39"/>
  <c r="U114" i="39"/>
  <c r="U423" i="39"/>
  <c r="AA52" i="39"/>
  <c r="U191" i="39"/>
  <c r="AA323" i="39"/>
  <c r="U426" i="39"/>
  <c r="U198" i="39"/>
  <c r="AA207" i="39"/>
  <c r="U475" i="39"/>
  <c r="U233" i="39"/>
  <c r="AA86" i="39"/>
  <c r="AA243" i="39"/>
  <c r="AA124" i="39"/>
  <c r="U72" i="39"/>
  <c r="AA197" i="39"/>
  <c r="U266" i="39"/>
  <c r="U126" i="39"/>
  <c r="AA412" i="39"/>
  <c r="AA225" i="39"/>
  <c r="U171" i="39"/>
  <c r="AA307" i="39"/>
  <c r="U125" i="39"/>
  <c r="AA65" i="39"/>
  <c r="AA216" i="39"/>
  <c r="AA341" i="39"/>
  <c r="U162" i="39"/>
  <c r="U254" i="39"/>
  <c r="AA306" i="39"/>
  <c r="AA181" i="39"/>
  <c r="AA450" i="39"/>
  <c r="AA484" i="39"/>
  <c r="U327" i="39"/>
  <c r="U206" i="39"/>
  <c r="AA227" i="39"/>
  <c r="U457" i="39"/>
  <c r="AA486" i="39"/>
  <c r="AA409" i="39"/>
  <c r="AA182" i="39"/>
  <c r="U148" i="39"/>
  <c r="AA166" i="39"/>
  <c r="AA220" i="39"/>
  <c r="U318" i="39"/>
  <c r="AA229" i="39"/>
  <c r="U105" i="39"/>
  <c r="U301" i="39"/>
  <c r="U115" i="39"/>
  <c r="AA395" i="39"/>
  <c r="U123" i="39"/>
  <c r="AA205" i="39"/>
  <c r="U132" i="39"/>
  <c r="AA295" i="39"/>
  <c r="U94" i="39"/>
  <c r="U149" i="39"/>
  <c r="U482" i="39"/>
  <c r="AA168" i="39"/>
  <c r="U293" i="39"/>
  <c r="AA114" i="39"/>
  <c r="AA423" i="39"/>
  <c r="U52" i="39"/>
  <c r="AA258" i="39"/>
  <c r="AA191" i="39"/>
  <c r="U323" i="39"/>
  <c r="AA426" i="39"/>
  <c r="AA405" i="39"/>
  <c r="AA198" i="39"/>
  <c r="U207" i="39"/>
  <c r="AA475" i="39"/>
  <c r="U106" i="39"/>
  <c r="AA233" i="39"/>
  <c r="U86" i="39"/>
  <c r="U243" i="39"/>
  <c r="U77" i="39"/>
  <c r="U124" i="39"/>
  <c r="AA72" i="39"/>
  <c r="U197" i="39"/>
  <c r="AA228" i="39"/>
  <c r="AA266" i="39"/>
  <c r="AA126" i="39"/>
  <c r="U224" i="39"/>
  <c r="U412" i="39"/>
  <c r="U225" i="39"/>
  <c r="AA102" i="39"/>
  <c r="AA171" i="39"/>
  <c r="U307" i="39"/>
  <c r="AA47" i="39"/>
  <c r="AA125" i="39"/>
  <c r="U65" i="39"/>
  <c r="U261" i="39"/>
  <c r="U216" i="39"/>
  <c r="U341" i="39"/>
  <c r="AA162" i="39"/>
  <c r="U396" i="39"/>
  <c r="AA254" i="39"/>
  <c r="U306" i="39"/>
  <c r="U103" i="39"/>
  <c r="U181" i="39"/>
  <c r="U450" i="39"/>
  <c r="AA247" i="39"/>
  <c r="U484" i="39"/>
  <c r="AA112" i="39"/>
  <c r="AA327" i="39"/>
  <c r="AA206" i="39"/>
  <c r="AA190" i="39"/>
  <c r="U227" i="39"/>
  <c r="U425" i="39"/>
  <c r="AA457" i="39"/>
  <c r="U422" i="39"/>
  <c r="U265" i="39"/>
  <c r="U486" i="39"/>
  <c r="AA311" i="39"/>
  <c r="AA67" i="39"/>
  <c r="U408" i="39"/>
  <c r="U427" i="39"/>
  <c r="AA470" i="39"/>
  <c r="AA134" i="39"/>
  <c r="AA345" i="39"/>
  <c r="U488" i="39"/>
  <c r="U101" i="39"/>
  <c r="AA489" i="39"/>
  <c r="U231" i="39"/>
  <c r="AA309" i="39"/>
  <c r="U121" i="39"/>
  <c r="U328" i="39"/>
  <c r="U146" i="39"/>
  <c r="U409" i="39"/>
  <c r="U165" i="39"/>
  <c r="AA195" i="39"/>
  <c r="U401" i="39"/>
  <c r="AA151" i="39"/>
  <c r="U223" i="39"/>
  <c r="AA241" i="39"/>
  <c r="AA485" i="39"/>
  <c r="AA63" i="39"/>
  <c r="AA96" i="39"/>
  <c r="AA240" i="39"/>
  <c r="U250" i="39"/>
  <c r="AA449" i="39"/>
  <c r="AA135" i="39"/>
  <c r="U232" i="39"/>
  <c r="U322" i="39"/>
  <c r="AA90" i="39"/>
  <c r="AA472" i="39"/>
  <c r="U85" i="39"/>
  <c r="U473" i="39"/>
  <c r="U157" i="39"/>
  <c r="AA490" i="39"/>
  <c r="U402" i="39"/>
  <c r="U50" i="39"/>
  <c r="U312" i="39"/>
  <c r="U406" i="39"/>
  <c r="AA320" i="39"/>
  <c r="U462" i="39"/>
  <c r="AA456" i="39"/>
  <c r="AA69" i="39"/>
  <c r="U256" i="39"/>
  <c r="U465" i="39"/>
  <c r="U143" i="39"/>
  <c r="U411" i="39"/>
  <c r="AA97" i="39"/>
  <c r="U267" i="39"/>
  <c r="U469" i="39"/>
  <c r="AA305" i="39"/>
  <c r="U127" i="39"/>
  <c r="AA187" i="39"/>
  <c r="AA55" i="39"/>
  <c r="AA196" i="39"/>
  <c r="AA174" i="39"/>
  <c r="U68" i="39"/>
  <c r="AA474" i="39"/>
  <c r="AA160" i="39"/>
  <c r="U139" i="39"/>
  <c r="AA420" i="39"/>
  <c r="AA178" i="39"/>
  <c r="U333" i="39"/>
  <c r="AA116" i="39"/>
  <c r="AA448" i="39"/>
  <c r="AA61" i="39"/>
  <c r="U110" i="39"/>
  <c r="U144" i="39"/>
  <c r="U300" i="39"/>
  <c r="U199" i="39"/>
  <c r="U467" i="39"/>
  <c r="U153" i="39"/>
  <c r="U158" i="39"/>
  <c r="U170" i="39"/>
  <c r="U415" i="39"/>
  <c r="U44" i="39"/>
  <c r="AA180" i="39"/>
  <c r="AA454" i="39"/>
  <c r="U201" i="39"/>
  <c r="U477" i="39"/>
  <c r="AA238" i="39"/>
  <c r="U145" i="39"/>
  <c r="U140" i="39"/>
  <c r="AA91" i="39"/>
  <c r="AA407" i="39"/>
  <c r="AA478" i="39"/>
  <c r="AA235" i="39"/>
  <c r="AA56" i="39"/>
  <c r="AA400" i="39"/>
  <c r="U252" i="39"/>
  <c r="U200" i="39"/>
  <c r="AA325" i="39"/>
  <c r="U203" i="39"/>
  <c r="U209" i="39"/>
  <c r="AA476" i="39"/>
  <c r="U471" i="39"/>
  <c r="AA100" i="39"/>
  <c r="AA299" i="39"/>
  <c r="U167" i="39"/>
  <c r="AA397" i="39"/>
  <c r="U175" i="39"/>
  <c r="AA316" i="39"/>
  <c r="AA264" i="39"/>
  <c r="U118" i="39"/>
  <c r="AA93" i="39"/>
  <c r="U177" i="39"/>
  <c r="U344" i="39"/>
  <c r="AA326" i="39"/>
  <c r="U290" i="39"/>
  <c r="AA417" i="39"/>
  <c r="U137" i="39"/>
  <c r="U236" i="39"/>
  <c r="AA184" i="39"/>
  <c r="U210" i="39"/>
  <c r="AA66" i="39"/>
  <c r="AA257" i="39"/>
  <c r="AA455" i="39"/>
  <c r="AA156" i="39"/>
  <c r="AA237" i="39"/>
  <c r="U472" i="39"/>
  <c r="AA85" i="39"/>
  <c r="AA473" i="39"/>
  <c r="AA157" i="39"/>
  <c r="U490" i="39"/>
  <c r="AA402" i="39"/>
  <c r="AA50" i="39"/>
  <c r="AA312" i="39"/>
  <c r="AA406" i="39"/>
  <c r="U320" i="39"/>
  <c r="AA462" i="39"/>
  <c r="U456" i="39"/>
  <c r="U69" i="39"/>
  <c r="AA256" i="39"/>
  <c r="AA465" i="39"/>
  <c r="AA143" i="39"/>
  <c r="AA411" i="39"/>
  <c r="U97" i="39"/>
  <c r="AA267" i="39"/>
  <c r="AA469" i="39"/>
  <c r="U305" i="39"/>
  <c r="AA127" i="39"/>
  <c r="U187" i="39"/>
  <c r="U55" i="39"/>
  <c r="U196" i="39"/>
  <c r="U174" i="39"/>
  <c r="AA68" i="39"/>
  <c r="U474" i="39"/>
  <c r="U160" i="39"/>
  <c r="AA139" i="39"/>
  <c r="U420" i="39"/>
  <c r="U178" i="39"/>
  <c r="AA333" i="39"/>
  <c r="U116" i="39"/>
  <c r="U448" i="39"/>
  <c r="U61" i="39"/>
  <c r="AA110" i="39"/>
  <c r="AA144" i="39"/>
  <c r="AA300" i="39"/>
  <c r="AA199" i="39"/>
  <c r="AA467" i="39"/>
  <c r="AA153" i="39"/>
  <c r="AA158" i="39"/>
  <c r="AA170" i="39"/>
  <c r="AA415" i="39"/>
  <c r="AA44" i="39"/>
  <c r="U180" i="39"/>
  <c r="U454" i="39"/>
  <c r="AA201" i="39"/>
  <c r="AA477" i="39"/>
  <c r="U238" i="39"/>
  <c r="AA145" i="39"/>
  <c r="AA140" i="39"/>
  <c r="U91" i="39"/>
  <c r="U407" i="39"/>
  <c r="U478" i="39"/>
  <c r="U235" i="39"/>
  <c r="U56" i="39"/>
  <c r="U400" i="39"/>
  <c r="AA252" i="39"/>
  <c r="AA200" i="39"/>
  <c r="U325" i="39"/>
  <c r="AA203" i="39"/>
  <c r="AA209" i="39"/>
  <c r="U476" i="39"/>
  <c r="AA471" i="39"/>
  <c r="U100" i="39"/>
  <c r="U299" i="39"/>
  <c r="AA167" i="39"/>
  <c r="U397" i="39"/>
  <c r="AA175" i="39"/>
  <c r="U316" i="39"/>
  <c r="U264" i="39"/>
  <c r="AA118" i="39"/>
  <c r="U93" i="39"/>
  <c r="AA177" i="39"/>
  <c r="AA344" i="39"/>
  <c r="U326" i="39"/>
  <c r="AA290" i="39"/>
  <c r="U417" i="39"/>
  <c r="AA137" i="39"/>
  <c r="AA236" i="39"/>
  <c r="U184" i="39"/>
  <c r="AA210" i="39"/>
  <c r="U66" i="39"/>
  <c r="U257" i="39"/>
  <c r="U455" i="39"/>
  <c r="U156" i="39"/>
  <c r="U237" i="39"/>
  <c r="W10" i="39" l="1"/>
  <c r="W11" i="39"/>
  <c r="W12" i="39"/>
  <c r="W13" i="39"/>
  <c r="W14" i="39"/>
  <c r="W15" i="39"/>
  <c r="W16" i="39"/>
  <c r="W17" i="39"/>
  <c r="W18" i="39"/>
  <c r="P21" i="53" s="1"/>
  <c r="W19" i="39"/>
  <c r="W20" i="39"/>
  <c r="W21" i="39"/>
  <c r="W22" i="39"/>
  <c r="W23" i="39"/>
  <c r="W24" i="39"/>
  <c r="W25" i="39"/>
  <c r="W26" i="39"/>
  <c r="W27" i="39"/>
  <c r="W28" i="39"/>
  <c r="W29" i="39"/>
  <c r="W30" i="39"/>
  <c r="W31" i="39"/>
  <c r="W32" i="39"/>
  <c r="W33" i="39"/>
  <c r="W34" i="39"/>
  <c r="W35" i="39"/>
  <c r="W36" i="39"/>
  <c r="W37" i="39"/>
  <c r="W38" i="39"/>
  <c r="W39" i="39"/>
  <c r="W40" i="39"/>
  <c r="W41" i="39"/>
  <c r="W42" i="39"/>
  <c r="W43" i="39"/>
  <c r="W99" i="39"/>
  <c r="W155" i="39"/>
  <c r="W211" i="39"/>
  <c r="W212" i="39"/>
  <c r="W213" i="39"/>
  <c r="W269" i="39"/>
  <c r="W270" i="39"/>
  <c r="W271" i="39"/>
  <c r="W272" i="39"/>
  <c r="W273" i="39"/>
  <c r="W274" i="39"/>
  <c r="W275" i="39"/>
  <c r="W276" i="39"/>
  <c r="W277" i="39"/>
  <c r="W278" i="39"/>
  <c r="W279" i="39"/>
  <c r="W280" i="39"/>
  <c r="W281" i="39"/>
  <c r="W282" i="39"/>
  <c r="W283" i="39"/>
  <c r="W284" i="39"/>
  <c r="W285" i="39"/>
  <c r="W286" i="39"/>
  <c r="W287" i="39"/>
  <c r="W288" i="39"/>
  <c r="W289" i="39"/>
  <c r="W348" i="39"/>
  <c r="W349" i="39"/>
  <c r="W350" i="39"/>
  <c r="W351" i="39"/>
  <c r="W352" i="39"/>
  <c r="W353" i="39"/>
  <c r="W354" i="39"/>
  <c r="W355" i="39"/>
  <c r="W356" i="39"/>
  <c r="W357" i="39"/>
  <c r="W358" i="39"/>
  <c r="W359" i="39"/>
  <c r="W360" i="39"/>
  <c r="W361" i="39"/>
  <c r="W362" i="39"/>
  <c r="W363" i="39"/>
  <c r="W364" i="39"/>
  <c r="W365" i="39"/>
  <c r="W366" i="39"/>
  <c r="W367" i="39"/>
  <c r="W368" i="39"/>
  <c r="W369" i="39"/>
  <c r="W370" i="39"/>
  <c r="W371" i="39"/>
  <c r="W372" i="39"/>
  <c r="W373" i="39"/>
  <c r="W374" i="39"/>
  <c r="W375" i="39"/>
  <c r="W376" i="39"/>
  <c r="W377" i="39"/>
  <c r="W378" i="39"/>
  <c r="W379" i="39"/>
  <c r="W380" i="39"/>
  <c r="W381" i="39"/>
  <c r="W382" i="39"/>
  <c r="W383" i="39"/>
  <c r="W384" i="39"/>
  <c r="W385" i="39"/>
  <c r="W386" i="39"/>
  <c r="W387" i="39"/>
  <c r="W388" i="39"/>
  <c r="W389" i="39"/>
  <c r="W390" i="39"/>
  <c r="W391" i="39"/>
  <c r="W392" i="39"/>
  <c r="W393" i="39"/>
  <c r="W429" i="39"/>
  <c r="W430" i="39"/>
  <c r="W431" i="39"/>
  <c r="W432" i="39"/>
  <c r="W433" i="39"/>
  <c r="W434" i="39"/>
  <c r="W435" i="39"/>
  <c r="W436" i="39"/>
  <c r="W437" i="39"/>
  <c r="W438" i="39"/>
  <c r="W439" i="39"/>
  <c r="W440" i="39"/>
  <c r="W441" i="39"/>
  <c r="W442" i="39"/>
  <c r="W443" i="39"/>
  <c r="W444" i="39"/>
  <c r="W445" i="39"/>
  <c r="W446" i="39"/>
  <c r="W447" i="39"/>
  <c r="W492" i="39"/>
  <c r="W493" i="39"/>
  <c r="W494" i="39"/>
  <c r="W495" i="39"/>
  <c r="W496" i="39"/>
  <c r="W497" i="39"/>
  <c r="W498" i="39"/>
  <c r="W499" i="39"/>
  <c r="W500" i="39"/>
  <c r="W501" i="39"/>
  <c r="W502" i="39"/>
  <c r="W503" i="39"/>
  <c r="W504" i="39"/>
  <c r="W505" i="39"/>
  <c r="I363" i="39"/>
  <c r="I365" i="39"/>
  <c r="I371" i="39"/>
  <c r="T377" i="39"/>
  <c r="I379" i="39"/>
  <c r="I380" i="39"/>
  <c r="I387" i="39"/>
  <c r="I388" i="39"/>
  <c r="I430" i="39"/>
  <c r="I438" i="39"/>
  <c r="I446" i="39"/>
  <c r="I498" i="39"/>
  <c r="I499" i="39"/>
  <c r="P22" i="53" l="1"/>
  <c r="P27" i="53"/>
  <c r="P33" i="53"/>
  <c r="P32" i="53"/>
  <c r="P26" i="53"/>
  <c r="P34" i="53"/>
  <c r="P29" i="53"/>
  <c r="P36" i="53"/>
  <c r="P28" i="53"/>
  <c r="P31" i="53"/>
  <c r="P24" i="53"/>
  <c r="P37" i="53"/>
  <c r="P30" i="53"/>
  <c r="P25" i="53"/>
  <c r="P23" i="53"/>
  <c r="P35" i="53"/>
  <c r="P20" i="53"/>
  <c r="W506" i="39"/>
  <c r="T385" i="39"/>
  <c r="T494" i="39"/>
  <c r="T442" i="39"/>
  <c r="T439" i="39"/>
  <c r="T431" i="39"/>
  <c r="T372" i="39"/>
  <c r="T447" i="39"/>
  <c r="X443" i="39"/>
  <c r="X392" i="39"/>
  <c r="X368" i="39"/>
  <c r="X352" i="39"/>
  <c r="X278" i="39"/>
  <c r="X42" i="39"/>
  <c r="X10" i="39"/>
  <c r="X502" i="39"/>
  <c r="X442" i="39"/>
  <c r="X391" i="39"/>
  <c r="X375" i="39"/>
  <c r="X359" i="39"/>
  <c r="X285" i="39"/>
  <c r="X269" i="39"/>
  <c r="X41" i="39"/>
  <c r="X25" i="39"/>
  <c r="X17" i="39"/>
  <c r="T502" i="39"/>
  <c r="T383" i="39"/>
  <c r="X501" i="39"/>
  <c r="X441" i="39"/>
  <c r="X390" i="39"/>
  <c r="X374" i="39"/>
  <c r="X350" i="39"/>
  <c r="X276" i="39"/>
  <c r="X40" i="39"/>
  <c r="X16" i="39"/>
  <c r="T434" i="39"/>
  <c r="X500" i="39"/>
  <c r="X492" i="39"/>
  <c r="X440" i="39"/>
  <c r="X432" i="39"/>
  <c r="X389" i="39"/>
  <c r="X381" i="39"/>
  <c r="X373" i="39"/>
  <c r="X365" i="39"/>
  <c r="X357" i="39"/>
  <c r="X349" i="39"/>
  <c r="X283" i="39"/>
  <c r="X275" i="39"/>
  <c r="X212" i="39"/>
  <c r="X39" i="39"/>
  <c r="X31" i="39"/>
  <c r="X23" i="39"/>
  <c r="X15" i="39"/>
  <c r="X495" i="39"/>
  <c r="X435" i="39"/>
  <c r="X376" i="39"/>
  <c r="X360" i="39"/>
  <c r="X286" i="39"/>
  <c r="X270" i="39"/>
  <c r="X34" i="39"/>
  <c r="X18" i="39"/>
  <c r="X494" i="39"/>
  <c r="X434" i="39"/>
  <c r="X383" i="39"/>
  <c r="X367" i="39"/>
  <c r="X351" i="39"/>
  <c r="X277" i="39"/>
  <c r="X33" i="39"/>
  <c r="X493" i="39"/>
  <c r="X433" i="39"/>
  <c r="X382" i="39"/>
  <c r="X366" i="39"/>
  <c r="X358" i="39"/>
  <c r="X284" i="39"/>
  <c r="X213" i="39"/>
  <c r="X32" i="39"/>
  <c r="X24" i="39"/>
  <c r="X499" i="39"/>
  <c r="X447" i="39"/>
  <c r="X439" i="39"/>
  <c r="X431" i="39"/>
  <c r="X388" i="39"/>
  <c r="X380" i="39"/>
  <c r="X372" i="39"/>
  <c r="X364" i="39"/>
  <c r="X356" i="39"/>
  <c r="X348" i="39"/>
  <c r="X282" i="39"/>
  <c r="X274" i="39"/>
  <c r="X211" i="39"/>
  <c r="X38" i="39"/>
  <c r="X30" i="39"/>
  <c r="X22" i="39"/>
  <c r="X14" i="39"/>
  <c r="X498" i="39"/>
  <c r="X438" i="39"/>
  <c r="X387" i="39"/>
  <c r="X379" i="39"/>
  <c r="X363" i="39"/>
  <c r="X289" i="39"/>
  <c r="X273" i="39"/>
  <c r="X37" i="39"/>
  <c r="X29" i="39"/>
  <c r="X13" i="39"/>
  <c r="T391" i="39"/>
  <c r="T375" i="39"/>
  <c r="X505" i="39"/>
  <c r="X497" i="39"/>
  <c r="X445" i="39"/>
  <c r="X437" i="39"/>
  <c r="X429" i="39"/>
  <c r="X386" i="39"/>
  <c r="X378" i="39"/>
  <c r="X370" i="39"/>
  <c r="X362" i="39"/>
  <c r="X354" i="39"/>
  <c r="X288" i="39"/>
  <c r="X280" i="39"/>
  <c r="X272" i="39"/>
  <c r="X99" i="39"/>
  <c r="X36" i="39"/>
  <c r="X28" i="39"/>
  <c r="X20" i="39"/>
  <c r="X12" i="39"/>
  <c r="X446" i="39"/>
  <c r="X430" i="39"/>
  <c r="X371" i="39"/>
  <c r="X355" i="39"/>
  <c r="X281" i="39"/>
  <c r="X155" i="39"/>
  <c r="X21" i="39"/>
  <c r="X504" i="39"/>
  <c r="X496" i="39"/>
  <c r="X444" i="39"/>
  <c r="X436" i="39"/>
  <c r="X393" i="39"/>
  <c r="X385" i="39"/>
  <c r="X377" i="39"/>
  <c r="X369" i="39"/>
  <c r="X361" i="39"/>
  <c r="X353" i="39"/>
  <c r="X287" i="39"/>
  <c r="X279" i="39"/>
  <c r="X271" i="39"/>
  <c r="X43" i="39"/>
  <c r="X35" i="39"/>
  <c r="X27" i="39"/>
  <c r="X19" i="39"/>
  <c r="X11" i="39"/>
  <c r="X503" i="39"/>
  <c r="X384" i="39"/>
  <c r="X26" i="39"/>
  <c r="T505" i="39"/>
  <c r="T497" i="39"/>
  <c r="T445" i="39"/>
  <c r="T437" i="39"/>
  <c r="T429" i="39"/>
  <c r="T386" i="39"/>
  <c r="T378" i="39"/>
  <c r="T370" i="39"/>
  <c r="T504" i="39"/>
  <c r="T496" i="39"/>
  <c r="T444" i="39"/>
  <c r="T436" i="39"/>
  <c r="T393" i="39"/>
  <c r="T503" i="39"/>
  <c r="T495" i="39"/>
  <c r="T443" i="39"/>
  <c r="T435" i="39"/>
  <c r="T392" i="39"/>
  <c r="T384" i="39"/>
  <c r="T376" i="39"/>
  <c r="T501" i="39"/>
  <c r="T493" i="39"/>
  <c r="T441" i="39"/>
  <c r="T433" i="39"/>
  <c r="T390" i="39"/>
  <c r="T382" i="39"/>
  <c r="T374" i="39"/>
  <c r="T500" i="39"/>
  <c r="T492" i="39"/>
  <c r="T440" i="39"/>
  <c r="T432" i="39"/>
  <c r="T389" i="39"/>
  <c r="T381" i="39"/>
  <c r="T373" i="39"/>
  <c r="I437" i="39"/>
  <c r="I362" i="39"/>
  <c r="I386" i="39"/>
  <c r="I505" i="39"/>
  <c r="I445" i="39"/>
  <c r="I447" i="39"/>
  <c r="I370" i="39"/>
  <c r="T380" i="39"/>
  <c r="I364" i="39"/>
  <c r="I431" i="39"/>
  <c r="T499" i="39"/>
  <c r="I429" i="39"/>
  <c r="I497" i="39"/>
  <c r="I378" i="39"/>
  <c r="T388" i="39"/>
  <c r="I439" i="39"/>
  <c r="I372" i="39"/>
  <c r="I495" i="39"/>
  <c r="I435" i="39"/>
  <c r="I384" i="39"/>
  <c r="I368" i="39"/>
  <c r="I493" i="39"/>
  <c r="I433" i="39"/>
  <c r="I382" i="39"/>
  <c r="I366" i="39"/>
  <c r="I503" i="39"/>
  <c r="I443" i="39"/>
  <c r="I392" i="39"/>
  <c r="I376" i="39"/>
  <c r="I501" i="39"/>
  <c r="I441" i="39"/>
  <c r="I390" i="39"/>
  <c r="I374" i="39"/>
  <c r="I504" i="39"/>
  <c r="I496" i="39"/>
  <c r="I444" i="39"/>
  <c r="I436" i="39"/>
  <c r="I393" i="39"/>
  <c r="I385" i="39"/>
  <c r="I377" i="39"/>
  <c r="I369" i="39"/>
  <c r="I361" i="39"/>
  <c r="T365" i="39"/>
  <c r="T366" i="39"/>
  <c r="I502" i="39"/>
  <c r="I494" i="39"/>
  <c r="I442" i="39"/>
  <c r="I434" i="39"/>
  <c r="I391" i="39"/>
  <c r="I383" i="39"/>
  <c r="I375" i="39"/>
  <c r="I367" i="39"/>
  <c r="T498" i="39"/>
  <c r="T446" i="39"/>
  <c r="T438" i="39"/>
  <c r="T430" i="39"/>
  <c r="T387" i="39"/>
  <c r="T379" i="39"/>
  <c r="T371" i="39"/>
  <c r="I500" i="39"/>
  <c r="I492" i="39"/>
  <c r="I440" i="39"/>
  <c r="I432" i="39"/>
  <c r="I389" i="39"/>
  <c r="I381" i="39"/>
  <c r="I373" i="39"/>
  <c r="T368" i="39"/>
  <c r="T363" i="39"/>
  <c r="T364" i="39"/>
  <c r="T369" i="39"/>
  <c r="T361" i="39"/>
  <c r="T362" i="39"/>
  <c r="T367" i="39"/>
  <c r="X2" i="39" l="1"/>
  <c r="U387" i="39"/>
  <c r="U430" i="39"/>
  <c r="U380" i="39"/>
  <c r="U379" i="39"/>
  <c r="U438" i="39"/>
  <c r="U388" i="39"/>
  <c r="U371" i="39"/>
  <c r="U499" i="39"/>
  <c r="U365" i="39"/>
  <c r="U446" i="39"/>
  <c r="U498" i="39"/>
  <c r="U363" i="39"/>
  <c r="G32" i="53"/>
  <c r="E32" i="53"/>
  <c r="E31" i="53"/>
  <c r="G31" i="53"/>
  <c r="G28" i="53"/>
  <c r="E28" i="53"/>
  <c r="E30" i="53"/>
  <c r="G30" i="53"/>
  <c r="G27" i="53"/>
  <c r="E27" i="53"/>
  <c r="G29" i="53"/>
  <c r="E29" i="53"/>
  <c r="G24" i="53"/>
  <c r="E24" i="53"/>
  <c r="G22" i="53"/>
  <c r="E22" i="53"/>
  <c r="G25" i="53"/>
  <c r="E25" i="53"/>
  <c r="G26" i="53"/>
  <c r="E26" i="53"/>
  <c r="E21" i="53"/>
  <c r="G21" i="53"/>
  <c r="M21" i="53"/>
  <c r="O21" i="53"/>
  <c r="M22" i="53"/>
  <c r="O22" i="53"/>
  <c r="M20" i="53"/>
  <c r="O20" i="53"/>
  <c r="E20" i="53"/>
  <c r="G20" i="53"/>
  <c r="E23" i="53"/>
  <c r="G23" i="53"/>
  <c r="X506" i="39"/>
  <c r="AA386" i="39"/>
  <c r="AA442" i="39"/>
  <c r="AA437" i="39"/>
  <c r="AA499" i="39"/>
  <c r="AA438" i="39"/>
  <c r="AA430" i="39"/>
  <c r="AA363" i="39"/>
  <c r="AA380" i="39"/>
  <c r="AA371" i="39"/>
  <c r="AA446" i="39"/>
  <c r="AA379" i="39"/>
  <c r="AA388" i="39"/>
  <c r="AA365" i="39"/>
  <c r="AA498" i="39"/>
  <c r="AA387" i="39"/>
  <c r="AA381" i="39"/>
  <c r="AA441" i="39"/>
  <c r="AA368" i="39"/>
  <c r="AA447" i="39"/>
  <c r="AA373" i="39"/>
  <c r="AA367" i="39"/>
  <c r="AA444" i="39"/>
  <c r="AA392" i="39"/>
  <c r="AA384" i="39"/>
  <c r="AA429" i="39"/>
  <c r="AA503" i="39"/>
  <c r="AA375" i="39"/>
  <c r="AA435" i="39"/>
  <c r="AA440" i="39"/>
  <c r="AA434" i="39"/>
  <c r="AA492" i="39"/>
  <c r="AA433" i="39"/>
  <c r="AA496" i="39"/>
  <c r="AA389" i="39"/>
  <c r="AA383" i="39"/>
  <c r="AA431" i="39"/>
  <c r="AA391" i="39"/>
  <c r="AA369" i="39"/>
  <c r="AA366" i="39"/>
  <c r="AA372" i="39"/>
  <c r="AA385" i="39"/>
  <c r="AA393" i="39"/>
  <c r="AA378" i="39"/>
  <c r="AA502" i="39"/>
  <c r="AA436" i="39"/>
  <c r="AA376" i="39"/>
  <c r="AA497" i="39"/>
  <c r="AA504" i="39"/>
  <c r="AA495" i="39"/>
  <c r="AA432" i="39"/>
  <c r="AA374" i="39"/>
  <c r="AA362" i="39"/>
  <c r="AA361" i="39"/>
  <c r="AA377" i="39"/>
  <c r="AA390" i="39"/>
  <c r="AA382" i="39"/>
  <c r="AA439" i="39"/>
  <c r="AA364" i="39"/>
  <c r="AA500" i="39"/>
  <c r="AA494" i="39"/>
  <c r="AA501" i="39"/>
  <c r="AA493" i="39"/>
  <c r="AA370" i="39"/>
  <c r="AA445" i="39"/>
  <c r="AA443" i="39"/>
  <c r="AA505" i="39"/>
  <c r="U383" i="39"/>
  <c r="U503" i="39"/>
  <c r="U386" i="39"/>
  <c r="U377" i="39"/>
  <c r="U437" i="39"/>
  <c r="U447" i="39"/>
  <c r="U493" i="39"/>
  <c r="U372" i="39"/>
  <c r="U502" i="39"/>
  <c r="U492" i="39"/>
  <c r="U442" i="39"/>
  <c r="U436" i="39"/>
  <c r="U376" i="39"/>
  <c r="U381" i="39"/>
  <c r="U496" i="39"/>
  <c r="U432" i="39"/>
  <c r="U391" i="39"/>
  <c r="U385" i="39"/>
  <c r="U433" i="39"/>
  <c r="U370" i="39"/>
  <c r="U375" i="39"/>
  <c r="U443" i="39"/>
  <c r="U435" i="39"/>
  <c r="U505" i="39"/>
  <c r="U431" i="39"/>
  <c r="U373" i="39"/>
  <c r="U444" i="39"/>
  <c r="U392" i="39"/>
  <c r="U384" i="39"/>
  <c r="U445" i="39"/>
  <c r="U369" i="39"/>
  <c r="U374" i="39"/>
  <c r="U366" i="39"/>
  <c r="U362" i="39"/>
  <c r="U382" i="39"/>
  <c r="U497" i="39"/>
  <c r="U440" i="39"/>
  <c r="U434" i="39"/>
  <c r="U390" i="39"/>
  <c r="U439" i="39"/>
  <c r="U364" i="39"/>
  <c r="U441" i="39"/>
  <c r="U500" i="39"/>
  <c r="U494" i="39"/>
  <c r="U393" i="39"/>
  <c r="U501" i="39"/>
  <c r="U378" i="39"/>
  <c r="U368" i="39"/>
  <c r="U367" i="39"/>
  <c r="U429" i="39"/>
  <c r="U389" i="39"/>
  <c r="U361" i="39"/>
  <c r="U504" i="39"/>
  <c r="U495" i="39"/>
  <c r="O25" i="53" l="1"/>
  <c r="M31" i="53"/>
  <c r="M30" i="53"/>
  <c r="O37" i="53"/>
  <c r="O28" i="53"/>
  <c r="M24" i="53"/>
  <c r="O29" i="53"/>
  <c r="O27" i="53"/>
  <c r="O26" i="53"/>
  <c r="M25" i="53"/>
  <c r="M34" i="53"/>
  <c r="O34" i="53"/>
  <c r="O30" i="53"/>
  <c r="O23" i="53"/>
  <c r="O36" i="53"/>
  <c r="M23" i="53"/>
  <c r="M32" i="53"/>
  <c r="O24" i="53"/>
  <c r="M33" i="53"/>
  <c r="M26" i="53"/>
  <c r="M36" i="53"/>
  <c r="M29" i="53"/>
  <c r="M35" i="53"/>
  <c r="O32" i="53"/>
  <c r="O35" i="53"/>
  <c r="O33" i="53"/>
  <c r="M37" i="53"/>
  <c r="M28" i="53"/>
  <c r="M27" i="53"/>
  <c r="O31" i="53"/>
  <c r="E41" i="53"/>
  <c r="G41" i="53"/>
  <c r="T288" i="39"/>
  <c r="T20" i="39"/>
  <c r="T353" i="39"/>
  <c r="T287" i="39"/>
  <c r="T279" i="39"/>
  <c r="T271" i="39"/>
  <c r="T43" i="39"/>
  <c r="T35" i="39"/>
  <c r="T27" i="39"/>
  <c r="T19" i="39"/>
  <c r="T11" i="39"/>
  <c r="T272" i="39"/>
  <c r="T278" i="39"/>
  <c r="T34" i="39"/>
  <c r="T285" i="39"/>
  <c r="T25" i="39"/>
  <c r="T28" i="39"/>
  <c r="T360" i="39"/>
  <c r="T26" i="39"/>
  <c r="T359" i="39"/>
  <c r="T269" i="39"/>
  <c r="T17" i="39"/>
  <c r="T276" i="39"/>
  <c r="T24" i="39"/>
  <c r="T354" i="39"/>
  <c r="T99" i="39"/>
  <c r="T286" i="39"/>
  <c r="T18" i="39"/>
  <c r="T351" i="39"/>
  <c r="T33" i="39"/>
  <c r="T213" i="39"/>
  <c r="T16" i="39"/>
  <c r="T357" i="39"/>
  <c r="T349" i="39"/>
  <c r="T283" i="39"/>
  <c r="T275" i="39"/>
  <c r="T212" i="39"/>
  <c r="T39" i="39"/>
  <c r="T31" i="39"/>
  <c r="T23" i="39"/>
  <c r="T15" i="39"/>
  <c r="T280" i="39"/>
  <c r="T12" i="39"/>
  <c r="T352" i="39"/>
  <c r="T270" i="39"/>
  <c r="T10" i="39"/>
  <c r="T277" i="39"/>
  <c r="T358" i="39"/>
  <c r="T350" i="39"/>
  <c r="T40" i="39"/>
  <c r="T356" i="39"/>
  <c r="T348" i="39"/>
  <c r="T282" i="39"/>
  <c r="T274" i="39"/>
  <c r="T211" i="39"/>
  <c r="T38" i="39"/>
  <c r="T30" i="39"/>
  <c r="T22" i="39"/>
  <c r="T14" i="39"/>
  <c r="T36" i="39"/>
  <c r="T42" i="39"/>
  <c r="T41" i="39"/>
  <c r="T284" i="39"/>
  <c r="T32" i="39"/>
  <c r="T355" i="39"/>
  <c r="T289" i="39"/>
  <c r="T281" i="39"/>
  <c r="T273" i="39"/>
  <c r="T155" i="39"/>
  <c r="T37" i="39"/>
  <c r="T29" i="39"/>
  <c r="T21" i="39"/>
  <c r="T13" i="39"/>
  <c r="T2" i="39" l="1"/>
  <c r="C32" i="53"/>
  <c r="C27" i="53"/>
  <c r="C30" i="53"/>
  <c r="C31" i="53"/>
  <c r="C29" i="53"/>
  <c r="C28" i="53"/>
  <c r="C26" i="53"/>
  <c r="C24" i="53"/>
  <c r="C22" i="53"/>
  <c r="C23" i="53"/>
  <c r="C25" i="53"/>
  <c r="O41" i="53"/>
  <c r="M41" i="53"/>
  <c r="C20" i="53"/>
  <c r="I10" i="39" l="1"/>
  <c r="I11" i="39"/>
  <c r="I12" i="39"/>
  <c r="I13" i="39"/>
  <c r="I14" i="39"/>
  <c r="I15" i="39"/>
  <c r="I16" i="39"/>
  <c r="I17" i="39"/>
  <c r="I18" i="39"/>
  <c r="I19" i="39"/>
  <c r="I20" i="39"/>
  <c r="I21" i="39"/>
  <c r="I22" i="39"/>
  <c r="I23" i="39"/>
  <c r="I24" i="39"/>
  <c r="I25" i="39"/>
  <c r="I26" i="39"/>
  <c r="I27" i="39"/>
  <c r="I28" i="39"/>
  <c r="I29" i="39"/>
  <c r="I30" i="39"/>
  <c r="I31" i="39"/>
  <c r="I32" i="39"/>
  <c r="I33" i="39"/>
  <c r="I34" i="39"/>
  <c r="I35" i="39"/>
  <c r="I36" i="39"/>
  <c r="I37" i="39"/>
  <c r="I38" i="39"/>
  <c r="I39" i="39"/>
  <c r="I40" i="39"/>
  <c r="I41" i="39"/>
  <c r="I42" i="39"/>
  <c r="I43" i="39"/>
  <c r="I99" i="39"/>
  <c r="I155" i="39"/>
  <c r="I211" i="39"/>
  <c r="I212" i="39"/>
  <c r="I213" i="39"/>
  <c r="I269" i="39"/>
  <c r="I270" i="39"/>
  <c r="I271" i="39"/>
  <c r="I272" i="39"/>
  <c r="I273" i="39"/>
  <c r="I274" i="39"/>
  <c r="I275" i="39"/>
  <c r="I276" i="39"/>
  <c r="I277" i="39"/>
  <c r="I278" i="39"/>
  <c r="I279" i="39"/>
  <c r="I280" i="39"/>
  <c r="I281" i="39"/>
  <c r="I282" i="39"/>
  <c r="I283" i="39"/>
  <c r="I284" i="39"/>
  <c r="I285" i="39"/>
  <c r="I286" i="39"/>
  <c r="I287" i="39"/>
  <c r="I288" i="39"/>
  <c r="I289" i="39"/>
  <c r="I348" i="39"/>
  <c r="I349" i="39"/>
  <c r="I350" i="39"/>
  <c r="I351" i="39"/>
  <c r="I352" i="39"/>
  <c r="I353" i="39"/>
  <c r="I354" i="39"/>
  <c r="I355" i="39"/>
  <c r="I356" i="39"/>
  <c r="I357" i="39"/>
  <c r="I358" i="39"/>
  <c r="I359" i="39"/>
  <c r="I360" i="39"/>
  <c r="I506" i="39" l="1"/>
  <c r="I2" i="39"/>
  <c r="C26" i="55"/>
  <c r="C27" i="55"/>
  <c r="C28" i="55"/>
  <c r="C25" i="55"/>
  <c r="C23" i="55"/>
  <c r="C24" i="55"/>
  <c r="AA289" i="39"/>
  <c r="AA354" i="39"/>
  <c r="AA288" i="39"/>
  <c r="AA280" i="39"/>
  <c r="AA272" i="39"/>
  <c r="AA99" i="39"/>
  <c r="AA36" i="39"/>
  <c r="AA28" i="39"/>
  <c r="AA20" i="39"/>
  <c r="AA355" i="39"/>
  <c r="AA281" i="39"/>
  <c r="AA353" i="39"/>
  <c r="AA287" i="39"/>
  <c r="AA279" i="39"/>
  <c r="AA271" i="39"/>
  <c r="AA43" i="39"/>
  <c r="AA35" i="39"/>
  <c r="AA27" i="39"/>
  <c r="AA19" i="39"/>
  <c r="AA155" i="39"/>
  <c r="AA360" i="39"/>
  <c r="AA352" i="39"/>
  <c r="AA286" i="39"/>
  <c r="AA278" i="39"/>
  <c r="AA270" i="39"/>
  <c r="AA42" i="39"/>
  <c r="AA34" i="39"/>
  <c r="AA18" i="39"/>
  <c r="AA29" i="39"/>
  <c r="AA359" i="39"/>
  <c r="AA351" i="39"/>
  <c r="AA285" i="39"/>
  <c r="AA277" i="39"/>
  <c r="AA269" i="39"/>
  <c r="AA41" i="39"/>
  <c r="AA33" i="39"/>
  <c r="AA17" i="39"/>
  <c r="AA358" i="39"/>
  <c r="AA350" i="39"/>
  <c r="AA284" i="39"/>
  <c r="AA276" i="39"/>
  <c r="AA213" i="39"/>
  <c r="AA40" i="39"/>
  <c r="AA32" i="39"/>
  <c r="AA16" i="39"/>
  <c r="AA37" i="39"/>
  <c r="AA357" i="39"/>
  <c r="AA349" i="39"/>
  <c r="AA283" i="39"/>
  <c r="AA275" i="39"/>
  <c r="AA212" i="39"/>
  <c r="AA39" i="39"/>
  <c r="AA31" i="39"/>
  <c r="AA15" i="39"/>
  <c r="AA273" i="39"/>
  <c r="AA356" i="39"/>
  <c r="AA348" i="39"/>
  <c r="AA282" i="39"/>
  <c r="AA274" i="39"/>
  <c r="AA211" i="39"/>
  <c r="AA38" i="39"/>
  <c r="AA30" i="39"/>
  <c r="AA14" i="39"/>
  <c r="AA10" i="39"/>
  <c r="AA21" i="39"/>
  <c r="B27" i="53"/>
  <c r="AA26" i="39"/>
  <c r="B32" i="53"/>
  <c r="AA25" i="39"/>
  <c r="B31" i="53"/>
  <c r="AA24" i="39"/>
  <c r="B30" i="53"/>
  <c r="AA23" i="39"/>
  <c r="B29" i="53"/>
  <c r="AA22" i="39"/>
  <c r="B28" i="53"/>
  <c r="AA13" i="39"/>
  <c r="B26" i="53"/>
  <c r="AA12" i="39"/>
  <c r="B25" i="53"/>
  <c r="AA11" i="39"/>
  <c r="B24" i="53"/>
  <c r="AA9" i="39"/>
  <c r="B22" i="53"/>
  <c r="J22" i="53"/>
  <c r="J21" i="53"/>
  <c r="J20" i="53"/>
  <c r="AA6" i="39"/>
  <c r="B21" i="53"/>
  <c r="AA8" i="39"/>
  <c r="B23" i="53"/>
  <c r="AA7" i="39"/>
  <c r="B20" i="53"/>
  <c r="U42" i="39"/>
  <c r="U359" i="39"/>
  <c r="U351" i="39"/>
  <c r="U285" i="39"/>
  <c r="U277" i="39"/>
  <c r="U269" i="39"/>
  <c r="U41" i="39"/>
  <c r="U33" i="39"/>
  <c r="U25" i="39"/>
  <c r="D31" i="53" s="1"/>
  <c r="U17" i="39"/>
  <c r="U352" i="39"/>
  <c r="U10" i="39"/>
  <c r="U358" i="39"/>
  <c r="U350" i="39"/>
  <c r="U284" i="39"/>
  <c r="U276" i="39"/>
  <c r="U213" i="39"/>
  <c r="U40" i="39"/>
  <c r="U32" i="39"/>
  <c r="U24" i="39"/>
  <c r="D30" i="53" s="1"/>
  <c r="U16" i="39"/>
  <c r="U270" i="39"/>
  <c r="U357" i="39"/>
  <c r="U349" i="39"/>
  <c r="U283" i="39"/>
  <c r="U275" i="39"/>
  <c r="U212" i="39"/>
  <c r="U39" i="39"/>
  <c r="U31" i="39"/>
  <c r="U23" i="39"/>
  <c r="D29" i="53" s="1"/>
  <c r="U15" i="39"/>
  <c r="U360" i="39"/>
  <c r="U356" i="39"/>
  <c r="U348" i="39"/>
  <c r="U282" i="39"/>
  <c r="U274" i="39"/>
  <c r="U211" i="39"/>
  <c r="U38" i="39"/>
  <c r="U30" i="39"/>
  <c r="U22" i="39"/>
  <c r="D28" i="53" s="1"/>
  <c r="U14" i="39"/>
  <c r="U278" i="39"/>
  <c r="U26" i="39"/>
  <c r="D32" i="53" s="1"/>
  <c r="U355" i="39"/>
  <c r="U289" i="39"/>
  <c r="U281" i="39"/>
  <c r="U273" i="39"/>
  <c r="U155" i="39"/>
  <c r="U37" i="39"/>
  <c r="U29" i="39"/>
  <c r="U21" i="39"/>
  <c r="D27" i="53" s="1"/>
  <c r="U13" i="39"/>
  <c r="U34" i="39"/>
  <c r="U354" i="39"/>
  <c r="U288" i="39"/>
  <c r="U280" i="39"/>
  <c r="U272" i="39"/>
  <c r="U99" i="39"/>
  <c r="U36" i="39"/>
  <c r="U28" i="39"/>
  <c r="U20" i="39"/>
  <c r="U12" i="39"/>
  <c r="U286" i="39"/>
  <c r="U18" i="39"/>
  <c r="U353" i="39"/>
  <c r="U287" i="39"/>
  <c r="U279" i="39"/>
  <c r="U271" i="39"/>
  <c r="U43" i="39"/>
  <c r="U35" i="39"/>
  <c r="U27" i="39"/>
  <c r="U19" i="39"/>
  <c r="U11" i="39"/>
  <c r="AA2" i="39" l="1"/>
  <c r="U2" i="39"/>
  <c r="J31" i="53"/>
  <c r="C43" i="55"/>
  <c r="D24" i="53"/>
  <c r="N22" i="53"/>
  <c r="D25" i="53"/>
  <c r="F30" i="53"/>
  <c r="D26" i="53"/>
  <c r="F31" i="53"/>
  <c r="F28" i="53"/>
  <c r="F32" i="53"/>
  <c r="D22" i="53"/>
  <c r="F29" i="53"/>
  <c r="F27" i="53"/>
  <c r="F22" i="53"/>
  <c r="F24" i="53"/>
  <c r="F25" i="53"/>
  <c r="F26" i="53"/>
  <c r="K21" i="53"/>
  <c r="K22" i="53"/>
  <c r="J25" i="53"/>
  <c r="J34" i="53"/>
  <c r="J29" i="53"/>
  <c r="J30" i="53"/>
  <c r="J33" i="53"/>
  <c r="K20" i="53"/>
  <c r="J27" i="53"/>
  <c r="J26" i="53"/>
  <c r="J32" i="53"/>
  <c r="J35" i="53"/>
  <c r="J24" i="53"/>
  <c r="J36" i="53"/>
  <c r="J37" i="53"/>
  <c r="J28" i="53"/>
  <c r="J23" i="53"/>
  <c r="F20" i="53"/>
  <c r="N21" i="53"/>
  <c r="F21" i="53"/>
  <c r="N20" i="53"/>
  <c r="B41" i="53"/>
  <c r="F23" i="53"/>
  <c r="C21" i="53"/>
  <c r="C41" i="53" s="1"/>
  <c r="L21" i="53"/>
  <c r="T506" i="39"/>
  <c r="D23" i="53" l="1"/>
  <c r="K28" i="53"/>
  <c r="D20" i="53"/>
  <c r="L22" i="53"/>
  <c r="J41" i="53"/>
  <c r="K29" i="53"/>
  <c r="K31" i="53"/>
  <c r="K33" i="53"/>
  <c r="K24" i="53"/>
  <c r="K26" i="53"/>
  <c r="K37" i="53"/>
  <c r="K32" i="53"/>
  <c r="K23" i="53"/>
  <c r="K27" i="53"/>
  <c r="L20" i="53"/>
  <c r="K25" i="53"/>
  <c r="K35" i="53"/>
  <c r="K34" i="53"/>
  <c r="K36" i="53"/>
  <c r="K30" i="53"/>
  <c r="F41" i="53"/>
  <c r="U506" i="39"/>
  <c r="L27" i="53" s="1"/>
  <c r="D21" i="53"/>
  <c r="AA506" i="39"/>
  <c r="D41" i="53" l="1"/>
  <c r="L24" i="53"/>
  <c r="L37" i="53"/>
  <c r="K41" i="53"/>
  <c r="L28" i="53"/>
  <c r="L31" i="53"/>
  <c r="L25" i="53"/>
  <c r="L34" i="53"/>
  <c r="N37" i="53"/>
  <c r="N24" i="53"/>
  <c r="N35" i="53"/>
  <c r="N31" i="53"/>
  <c r="N28" i="53"/>
  <c r="N23" i="53"/>
  <c r="N33" i="53"/>
  <c r="N30" i="53"/>
  <c r="N34" i="53"/>
  <c r="N29" i="53"/>
  <c r="N32" i="53"/>
  <c r="N26" i="53"/>
  <c r="N36" i="53"/>
  <c r="N25" i="53"/>
  <c r="N27" i="53"/>
  <c r="L29" i="53"/>
  <c r="L30" i="53"/>
  <c r="L33" i="53"/>
  <c r="L23" i="53"/>
  <c r="L26" i="53"/>
  <c r="L32" i="53"/>
  <c r="L35" i="53"/>
  <c r="L36" i="53"/>
  <c r="L41" i="53" l="1"/>
  <c r="N41" i="53"/>
</calcChain>
</file>

<file path=xl/sharedStrings.xml><?xml version="1.0" encoding="utf-8"?>
<sst xmlns="http://schemas.openxmlformats.org/spreadsheetml/2006/main" count="1070" uniqueCount="292">
  <si>
    <t>N°</t>
  </si>
  <si>
    <t>Unité</t>
  </si>
  <si>
    <t>heure</t>
  </si>
  <si>
    <t>Montant présenté</t>
  </si>
  <si>
    <t>Quantité</t>
  </si>
  <si>
    <t>(nombre prévu correspondant à la dépense)</t>
  </si>
  <si>
    <t>Numéro de la dépense</t>
  </si>
  <si>
    <t>Exemple</t>
  </si>
  <si>
    <t>(le cas échéant, pour préciser un point saillant au Service Instructeur)</t>
  </si>
  <si>
    <t>Identifiant justificatif</t>
  </si>
  <si>
    <t>(saisie automatique)</t>
  </si>
  <si>
    <t>Commentaires</t>
  </si>
  <si>
    <t>Description de la dépense</t>
  </si>
  <si>
    <t>Non</t>
  </si>
  <si>
    <t>(montant unitaire du forfait de référence pour la dépense présentée)</t>
  </si>
  <si>
    <t>Rappels réglementaires</t>
  </si>
  <si>
    <t>(poste de dépense ou enjeu à sélectionner dans le menu déroulant)</t>
  </si>
  <si>
    <t>(saisie automatique à corriger selon les modalités d'instruction)</t>
  </si>
  <si>
    <t>(une observation est à apporter par le Service Instructeur pour toute correction apportée et/ou toute révision de la dépense lors de la phase d'instruction.
Ex: motif d'inéligibilité, révision du poste de dépense, correction du numéro de devis, absence de devis opposable…)</t>
  </si>
  <si>
    <t>Consignes d'utilisation</t>
  </si>
  <si>
    <t>Rappels généraux</t>
  </si>
  <si>
    <t>Oui</t>
  </si>
  <si>
    <t>Département</t>
  </si>
  <si>
    <t>Région</t>
  </si>
  <si>
    <t>Montant éligible</t>
  </si>
  <si>
    <t>Montant éligible écarté</t>
  </si>
  <si>
    <t>Montant total écarté</t>
  </si>
  <si>
    <t>Nom instructeur</t>
  </si>
  <si>
    <t>Montant</t>
  </si>
  <si>
    <t>Grand poste de dépenses</t>
  </si>
  <si>
    <t>OCS/Forfait</t>
  </si>
  <si>
    <t>Libellé de l'opération</t>
  </si>
  <si>
    <t>Dépenses OCS / Forfaits</t>
  </si>
  <si>
    <t>Instruction des dépenses OCS/Forfaits</t>
  </si>
  <si>
    <t>Montant OCS/Forfait</t>
  </si>
  <si>
    <t>Nom du bénéficiaire</t>
  </si>
  <si>
    <t>Quantité éligible raisonnable</t>
  </si>
  <si>
    <t>Version</t>
  </si>
  <si>
    <t>Date début de validité</t>
  </si>
  <si>
    <t>N° SIRET</t>
  </si>
  <si>
    <t>Dépenses présentées</t>
  </si>
  <si>
    <t>Total</t>
  </si>
  <si>
    <t>Si l'outil est disponible sous EUROPAC</t>
  </si>
  <si>
    <t>Les options de coûts simplifiés sont ceux applicables à la date de dépôt de la demande d'aide.</t>
  </si>
  <si>
    <t>N° instruction</t>
  </si>
  <si>
    <t>Grands postes de dépenses</t>
  </si>
  <si>
    <t>Postes de dépenses</t>
  </si>
  <si>
    <t>N° Dispositif</t>
  </si>
  <si>
    <t>Nom</t>
  </si>
  <si>
    <t>N°technique</t>
  </si>
  <si>
    <t>Base_GPD</t>
  </si>
  <si>
    <t>Base_PD</t>
  </si>
  <si>
    <t>Noms_dispostif (colonne 1)</t>
  </si>
  <si>
    <t>TAB_DISPOSITFS ( tout le tableau)</t>
  </si>
  <si>
    <t>Liste des postes</t>
  </si>
  <si>
    <t>Ingénieur</t>
  </si>
  <si>
    <t>OCS</t>
  </si>
  <si>
    <t>Montant éligible €</t>
  </si>
  <si>
    <t>Liste_OCS</t>
  </si>
  <si>
    <t>OCS1</t>
  </si>
  <si>
    <t>OCS2</t>
  </si>
  <si>
    <t>OCS3</t>
  </si>
  <si>
    <t>OCS4</t>
  </si>
  <si>
    <t>OCS5</t>
  </si>
  <si>
    <t>OCS6</t>
  </si>
  <si>
    <t>OCS7</t>
  </si>
  <si>
    <t>OCS8</t>
  </si>
  <si>
    <t>OCS9</t>
  </si>
  <si>
    <t>N°OCS</t>
  </si>
  <si>
    <t xml:space="preserve">Unité </t>
  </si>
  <si>
    <t>Noms_OCS</t>
  </si>
  <si>
    <t>OCS10</t>
  </si>
  <si>
    <t>(OCS, Unité, Montant)</t>
  </si>
  <si>
    <t>(OCS)</t>
  </si>
  <si>
    <t>(unité dans laquelle s'exprime le coût simplifié)</t>
  </si>
  <si>
    <t>information à renseigner</t>
  </si>
  <si>
    <t>information pré-remplie pouvant être modifiée</t>
  </si>
  <si>
    <t>Zone d'information pour aider à la complétion du formulaire</t>
  </si>
  <si>
    <t>Légende</t>
  </si>
  <si>
    <t>OCS retenu</t>
  </si>
  <si>
    <t xml:space="preserve">(report automatique de la demande. Corriger les informations des cellules selon les modalités d'instruction). Le poste de dépense est l'OCS . Il faut modifiez l'OCS (colonne "OCS retenu") pour modifier le poste de dépenses. Vous ne pouvez pas modifier le contenu de "Poste des dépenses". </t>
  </si>
  <si>
    <t xml:space="preserve">Quantité éligible </t>
  </si>
  <si>
    <t>Montant OCS retenu</t>
  </si>
  <si>
    <t>Unité OCS retenu</t>
  </si>
  <si>
    <t>Dépense rattachable à l'opération</t>
  </si>
  <si>
    <t>Taux de base</t>
  </si>
  <si>
    <t>TMAP</t>
  </si>
  <si>
    <t>N° Majoration</t>
  </si>
  <si>
    <t>Taux</t>
  </si>
  <si>
    <t>TAM1</t>
  </si>
  <si>
    <t>TAM2</t>
  </si>
  <si>
    <t>Nom_TAM (Nom)</t>
  </si>
  <si>
    <t>Liste_TAM(Nom, taux)</t>
  </si>
  <si>
    <t>Pas de modulation du taux d'aide</t>
  </si>
  <si>
    <t>Liste_Grands_Postes (grand poste de dépenses)</t>
  </si>
  <si>
    <t>TAB_GPD (N° et grand postes de dépenses)</t>
  </si>
  <si>
    <t>Etat - BOP 112</t>
  </si>
  <si>
    <t>Etat - BOP 123</t>
  </si>
  <si>
    <t>Etat - autre</t>
  </si>
  <si>
    <t>taux</t>
  </si>
  <si>
    <t>Financeur</t>
  </si>
  <si>
    <t>Num_Dispositifs (N° dispositif)</t>
  </si>
  <si>
    <t>N_TI</t>
  </si>
  <si>
    <t>Autre</t>
  </si>
  <si>
    <t>Motif non éligibilité</t>
  </si>
  <si>
    <t>Motif dépense non rattachable</t>
  </si>
  <si>
    <t>Motif  quantité non raisonnable</t>
  </si>
  <si>
    <t>sélectionner le n° du dispositif</t>
  </si>
  <si>
    <t>Dispositif</t>
  </si>
  <si>
    <t>Service instructeur</t>
  </si>
  <si>
    <t>N° Dossier temporaire</t>
  </si>
  <si>
    <t>N° Dossier EUROPAC</t>
  </si>
  <si>
    <t>N° Instruction</t>
  </si>
  <si>
    <t>Nom complet du porteur de projet (PP)</t>
  </si>
  <si>
    <t>Service Instructeur</t>
  </si>
  <si>
    <t>Signature</t>
  </si>
  <si>
    <t xml:space="preserve">Fait à </t>
  </si>
  <si>
    <t>Le</t>
  </si>
  <si>
    <t>Signature et cachet</t>
  </si>
  <si>
    <t>Actions partenariales relatives à la mise au point de nouveaux produits, procédés et pratiques</t>
  </si>
  <si>
    <t>77.071</t>
  </si>
  <si>
    <t>TI_77_071</t>
  </si>
  <si>
    <t>Conseil individuel et collectif dans le secteur agricole</t>
  </si>
  <si>
    <t>78.011</t>
  </si>
  <si>
    <t>TI_78_011</t>
  </si>
  <si>
    <t>Action 1</t>
  </si>
  <si>
    <t>Action 2</t>
  </si>
  <si>
    <t>Action 3</t>
  </si>
  <si>
    <t>Action 4</t>
  </si>
  <si>
    <t>Action 5</t>
  </si>
  <si>
    <t>Action 6</t>
  </si>
  <si>
    <t>Action 7</t>
  </si>
  <si>
    <t>Action 8</t>
  </si>
  <si>
    <t>Action 9</t>
  </si>
  <si>
    <t>Action 10</t>
  </si>
  <si>
    <t>Action 11</t>
  </si>
  <si>
    <t>Action 12</t>
  </si>
  <si>
    <t>Action 13</t>
  </si>
  <si>
    <t>Action 14</t>
  </si>
  <si>
    <t>Action 15</t>
  </si>
  <si>
    <t>Action 16</t>
  </si>
  <si>
    <t>Action 17</t>
  </si>
  <si>
    <t>Action 18</t>
  </si>
  <si>
    <t>Action 19</t>
  </si>
  <si>
    <t>Action 20</t>
  </si>
  <si>
    <t>Chef de projet/Directeur technique/Chercheur</t>
  </si>
  <si>
    <t>Technicien</t>
  </si>
  <si>
    <t>Ouvrier</t>
  </si>
  <si>
    <t>Stagiaire</t>
  </si>
  <si>
    <t>Apprenti - 1ère année - 16-18 ans</t>
  </si>
  <si>
    <t>Apprenti - 1ère année - 18-20 ans</t>
  </si>
  <si>
    <t>Apprenti - 1ère année - 20-25 ans</t>
  </si>
  <si>
    <t>Apprenti - 1ère année - &gt;26 ans</t>
  </si>
  <si>
    <t>Apprenti - 2ème année - 16-18 ans</t>
  </si>
  <si>
    <t>Apprenti - 2ème année - 18-20 ans</t>
  </si>
  <si>
    <t>Apprenti - 2ème année - 20-25 ans</t>
  </si>
  <si>
    <t>Apprenti - 2ème année - &gt;26 ans</t>
  </si>
  <si>
    <t>Apprenti - 3ème année - 18-20 ans</t>
  </si>
  <si>
    <t>Apprenti - 3ème année - 20-25 ans</t>
  </si>
  <si>
    <t>Apprenti - 3ème année - &gt;26 ans</t>
  </si>
  <si>
    <t>VSC</t>
  </si>
  <si>
    <t>ACT1</t>
  </si>
  <si>
    <t>Chef de projet/Directeur technique</t>
  </si>
  <si>
    <t>ACT2</t>
  </si>
  <si>
    <t>ACT3</t>
  </si>
  <si>
    <t>ACT4</t>
  </si>
  <si>
    <t>ACT5</t>
  </si>
  <si>
    <t>ACT6</t>
  </si>
  <si>
    <t>ACT7</t>
  </si>
  <si>
    <t>ACT8</t>
  </si>
  <si>
    <t>ACT9</t>
  </si>
  <si>
    <t>ACT10</t>
  </si>
  <si>
    <t>ACT11</t>
  </si>
  <si>
    <t>ACT12</t>
  </si>
  <si>
    <t>ACT13</t>
  </si>
  <si>
    <t>ACT14</t>
  </si>
  <si>
    <t>ACT15</t>
  </si>
  <si>
    <t>ACT16</t>
  </si>
  <si>
    <t>ACT17</t>
  </si>
  <si>
    <t>ACT18</t>
  </si>
  <si>
    <t>Intitulé action</t>
  </si>
  <si>
    <t>Pièce justifiant le choix de l'OCS</t>
  </si>
  <si>
    <t>Action</t>
  </si>
  <si>
    <t>Sélectionner le n° de l'action</t>
  </si>
  <si>
    <t>Conseil individualisé mécanisation</t>
  </si>
  <si>
    <t>Nom Intervenant</t>
  </si>
  <si>
    <t>Paco Rabane</t>
  </si>
  <si>
    <t>OCS11</t>
  </si>
  <si>
    <t>OCS12</t>
  </si>
  <si>
    <t>OCS13</t>
  </si>
  <si>
    <t>OCS14</t>
  </si>
  <si>
    <t>OCS15</t>
  </si>
  <si>
    <t>OCS16</t>
  </si>
  <si>
    <t>OCS17</t>
  </si>
  <si>
    <t>OCS18</t>
  </si>
  <si>
    <t>mois</t>
  </si>
  <si>
    <t>OCS_TI_77_071</t>
  </si>
  <si>
    <t>OCS_TI_78_011</t>
  </si>
  <si>
    <t>Saisir nom (de naissance) et prénom (indiquer "à recruter" le cas échéant)</t>
  </si>
  <si>
    <t>Montant éligible raisonnable retenu</t>
  </si>
  <si>
    <t>Pas de plafond sur les OCS</t>
  </si>
  <si>
    <t>Montant des dépenses éligibles</t>
  </si>
  <si>
    <t>Montant des dépenses non éligibles</t>
  </si>
  <si>
    <t xml:space="preserve">Montant des dépenses éligibles raisonnables </t>
  </si>
  <si>
    <t>Montant total des dépenses écartées</t>
  </si>
  <si>
    <t>Montant total des dépenses retenues</t>
  </si>
  <si>
    <t xml:space="preserve">Total </t>
  </si>
  <si>
    <t>Pour ces 2 dispositifs, les dépenses sont des OCS, donc pas d'application de plafond ou de seuil  sur les postes et les grands postes de dépenses</t>
  </si>
  <si>
    <t>TAM_TI_77_071</t>
  </si>
  <si>
    <t>TAM_TI_78_011</t>
  </si>
  <si>
    <t>Filière</t>
  </si>
  <si>
    <t>Hors filière canne</t>
  </si>
  <si>
    <t>Filière canne</t>
  </si>
  <si>
    <t>COFI_TI_77_071</t>
  </si>
  <si>
    <t>COFI_TI_78_011</t>
  </si>
  <si>
    <t>Structure non économique</t>
  </si>
  <si>
    <t xml:space="preserve">       </t>
  </si>
  <si>
    <t>Liste_Filières</t>
  </si>
  <si>
    <t>Tableau Filières / cofinanceurs : TAB_Filières</t>
  </si>
  <si>
    <t>1 - Synthèse - Montant par actions et par OCS</t>
  </si>
  <si>
    <t>Quantité Retenue</t>
  </si>
  <si>
    <t>Fiche de poste 147</t>
  </si>
  <si>
    <t>La fiche de poste montre que l'agent est à 1/3 du temps sur des missions de management</t>
  </si>
  <si>
    <t>Le niveau de participation au projet  (un temps moyen de réunion de 5 heures se situant à son bureau semble déraisonnable. 4 heures semblent plus justes)</t>
  </si>
  <si>
    <t>Le PP a été prié de justifier de la durée des réunions. La requête est restée sans réponse.</t>
  </si>
  <si>
    <r>
      <t xml:space="preserve">Information remplie automatiquement. </t>
    </r>
    <r>
      <rPr>
        <b/>
        <sz val="11"/>
        <color theme="1"/>
        <rFont val="Calibri"/>
        <family val="2"/>
        <scheme val="minor"/>
      </rPr>
      <t>Ne pas modifier.</t>
    </r>
  </si>
  <si>
    <t>Structure économique</t>
  </si>
  <si>
    <t xml:space="preserve">Gris </t>
  </si>
  <si>
    <t>Vert</t>
  </si>
  <si>
    <t>Blanc</t>
  </si>
  <si>
    <t>Cellule à renseigner</t>
  </si>
  <si>
    <t>Cellule pré-remplie pouvant être modifiée</t>
  </si>
  <si>
    <t>Cellule remplie automatiquement. 
Ne pas modifier.</t>
  </si>
  <si>
    <t>Cellule d'information (aide à la complétion du formulaire)</t>
  </si>
  <si>
    <t>Exemple dans les onglets dépenses</t>
  </si>
  <si>
    <t>Jaune</t>
  </si>
  <si>
    <t>Saumon</t>
  </si>
  <si>
    <t>Préalable</t>
  </si>
  <si>
    <t>Saisir</t>
  </si>
  <si>
    <t>Terminer</t>
  </si>
  <si>
    <t>*europac.cd974.re</t>
  </si>
  <si>
    <r>
      <rPr>
        <b/>
        <i/>
        <sz val="16"/>
        <color theme="6" tint="-0.499984740745262"/>
        <rFont val="Cambria"/>
        <family val="1"/>
        <scheme val="major"/>
      </rPr>
      <t>1</t>
    </r>
    <r>
      <rPr>
        <i/>
        <sz val="16"/>
        <color theme="6" tint="-0.499984740745262"/>
        <rFont val="Cambria"/>
        <family val="1"/>
        <scheme val="major"/>
      </rPr>
      <t xml:space="preserve"> - Classer vos dépenses par action et par forfait</t>
    </r>
  </si>
  <si>
    <t>Couleur</t>
  </si>
  <si>
    <t>Consigne</t>
  </si>
  <si>
    <r>
      <rPr>
        <b/>
        <i/>
        <sz val="16"/>
        <color theme="6" tint="-0.499984740745262"/>
        <rFont val="Cambria"/>
        <family val="1"/>
        <scheme val="major"/>
      </rPr>
      <t>5 -</t>
    </r>
    <r>
      <rPr>
        <i/>
        <sz val="16"/>
        <color theme="6" tint="-0.499984740745262"/>
        <rFont val="Cambria"/>
        <family val="1"/>
        <scheme val="major"/>
      </rPr>
      <t xml:space="preserve"> Imprimer l'onglet "Fiche bénéficiaire"</t>
    </r>
  </si>
  <si>
    <t>CD974/SI/CASAE</t>
  </si>
  <si>
    <t xml:space="preserve">. Pour chaque dépense, les justificatifs appropriés seront à joindre au dossier de demande d'aide(via l'interface EUROPAC si l'outil est ouvert). En cas d'absence des justificatifs, le service instructeur écartera les montants des dépenses concernées.
</t>
  </si>
  <si>
    <t>Nom du signataire</t>
  </si>
  <si>
    <t>Organisme de recherche</t>
  </si>
  <si>
    <t>Diplôme, Fiche de poste, organigramme, lettre de mission, …</t>
  </si>
  <si>
    <r>
      <rPr>
        <b/>
        <i/>
        <sz val="16"/>
        <color theme="6" tint="-0.499984740745262"/>
        <rFont val="Cambria"/>
        <family val="1"/>
        <scheme val="major"/>
      </rPr>
      <t>6</t>
    </r>
    <r>
      <rPr>
        <i/>
        <sz val="16"/>
        <color theme="6" tint="-0.499984740745262"/>
        <rFont val="Cambria"/>
        <family val="1"/>
        <scheme val="major"/>
      </rPr>
      <t xml:space="preserve"> - Joindre à votre demande d'aide (papier ou sous EUROPAC*), la "Fiche bénéficiaire complétée, datée, signée avec le cachet de votre structure ainsi que le nom et fonction du signataire ainsi que ce fichier au format numérique.</t>
    </r>
  </si>
  <si>
    <t>Actions</t>
  </si>
  <si>
    <t>Intitulé</t>
  </si>
  <si>
    <t>Nombre de conseils individuels</t>
  </si>
  <si>
    <t>Nombre de conseils collectifs</t>
  </si>
  <si>
    <t>Présenté à la demande de paiement</t>
  </si>
  <si>
    <t>Instruit à la vérification de service fait</t>
  </si>
  <si>
    <t>Nb de conseils individuels</t>
  </si>
  <si>
    <t>Nb de conseils collectifs</t>
  </si>
  <si>
    <t>Total instrtuit</t>
  </si>
  <si>
    <t>Motifs/Commentaires</t>
  </si>
  <si>
    <t>Synthèse</t>
  </si>
  <si>
    <t>N° EUROPAC</t>
  </si>
  <si>
    <t>Demande de paiement</t>
  </si>
  <si>
    <t>Date Début</t>
  </si>
  <si>
    <t>Date Fin</t>
  </si>
  <si>
    <t>Acompte</t>
  </si>
  <si>
    <t>N° de paiement (hors avance)</t>
  </si>
  <si>
    <r>
      <rPr>
        <u/>
        <sz val="11"/>
        <color theme="1"/>
        <rFont val="Calibri"/>
        <family val="2"/>
        <scheme val="minor"/>
      </rPr>
      <t>Exemple</t>
    </r>
    <r>
      <rPr>
        <sz val="11"/>
        <color theme="1"/>
        <rFont val="Calibri"/>
        <family val="2"/>
        <scheme val="minor"/>
      </rPr>
      <t xml:space="preserve"> : 
Si une avance de faite, la 1ère demande de paiement sera la n° 1
Si aucune avance de faite, la 1ère demande de paiement sera la n°1
Si le solde intervient après 4 demandes d'acompte, le solde sera le paiement n°5</t>
    </r>
  </si>
  <si>
    <t>Synthèse des dépenses présentées</t>
  </si>
  <si>
    <t>Indicateurs</t>
  </si>
  <si>
    <t>Période pour la présente demande de paiement</t>
  </si>
  <si>
    <r>
      <t xml:space="preserve">Montant HT
</t>
    </r>
    <r>
      <rPr>
        <i/>
        <sz val="10"/>
        <color theme="1"/>
        <rFont val="Calibri"/>
        <family val="2"/>
        <scheme val="minor"/>
      </rPr>
      <t>Compléter l'onglet "Dépenses OCS"</t>
    </r>
  </si>
  <si>
    <r>
      <t xml:space="preserve">Nombre de conseils
</t>
    </r>
    <r>
      <rPr>
        <i/>
        <sz val="10"/>
        <color theme="1"/>
        <rFont val="Calibri"/>
        <family val="2"/>
        <scheme val="minor"/>
      </rPr>
      <t>Compléter l'onglet "Indicateurs"</t>
    </r>
  </si>
  <si>
    <t>N° de paiement</t>
  </si>
  <si>
    <t>A modifier si nécessaire</t>
  </si>
  <si>
    <t xml:space="preserve">2 - </t>
  </si>
  <si>
    <t>etat des depenses realisées</t>
  </si>
  <si>
    <t>ETAT DES DEPENSES REALISEES</t>
  </si>
  <si>
    <r>
      <t xml:space="preserve">Les onglets du présent document constituent une partie intégrante de la demande de paiement (hors avance). Ils doivent être complétés avec </t>
    </r>
    <r>
      <rPr>
        <b/>
        <u/>
        <sz val="14"/>
        <color rgb="FFFF0000"/>
        <rFont val="Calibri"/>
        <family val="2"/>
        <scheme val="minor"/>
      </rPr>
      <t>toutes</t>
    </r>
    <r>
      <rPr>
        <b/>
        <sz val="14"/>
        <color rgb="FFFF0000"/>
        <rFont val="Calibri"/>
        <family val="2"/>
        <scheme val="minor"/>
      </rPr>
      <t xml:space="preserve"> les dépenses réalisées de l'opération.
Aucune dépense non présentée ne pourra être retenue par le service instructeur lors du calcul de l'aide.</t>
    </r>
  </si>
  <si>
    <r>
      <rPr>
        <b/>
        <i/>
        <sz val="16"/>
        <color theme="6" tint="-0.499984740745262"/>
        <rFont val="Cambria"/>
        <family val="1"/>
        <scheme val="major"/>
      </rPr>
      <t>2</t>
    </r>
    <r>
      <rPr>
        <i/>
        <sz val="16"/>
        <color theme="6" tint="-0.499984740745262"/>
        <rFont val="Cambria"/>
        <family val="1"/>
        <scheme val="major"/>
      </rPr>
      <t xml:space="preserve"> - Compléter l'onglet "Dépenses OCS"</t>
    </r>
  </si>
  <si>
    <r>
      <rPr>
        <b/>
        <i/>
        <sz val="16"/>
        <color theme="6" tint="-0.499984740745262"/>
        <rFont val="Cambria"/>
        <family val="1"/>
        <scheme val="major"/>
      </rPr>
      <t>4</t>
    </r>
    <r>
      <rPr>
        <i/>
        <sz val="16"/>
        <color theme="6" tint="-0.499984740745262"/>
        <rFont val="Cambria"/>
        <family val="1"/>
        <scheme val="major"/>
      </rPr>
      <t xml:space="preserve"> - Compléter l'onglet "Fiche Bénéficiaire" (cellules blanches). Il est importer de noter si votre demande d'aide concerne une demande d'acompte ou une demande de solde et de préciser le numéro de votre demande de paiement (hors avance)</t>
    </r>
  </si>
  <si>
    <r>
      <rPr>
        <b/>
        <i/>
        <sz val="16"/>
        <color theme="6" tint="-0.499984740745262"/>
        <rFont val="Cambria"/>
        <family val="1"/>
        <scheme val="major"/>
      </rPr>
      <t>3</t>
    </r>
    <r>
      <rPr>
        <i/>
        <sz val="16"/>
        <color theme="6" tint="-0.499984740745262"/>
        <rFont val="Cambria"/>
        <family val="1"/>
        <scheme val="major"/>
      </rPr>
      <t xml:space="preserve"> - Compléter l'onglet "Indicateurs" pour le dispositif 78.011</t>
    </r>
  </si>
  <si>
    <t>FICHE SI - Demande de paiement (acompte ou solde)</t>
  </si>
  <si>
    <t>Totaux</t>
  </si>
  <si>
    <t>Nom du Bénéficiaire</t>
  </si>
  <si>
    <r>
      <t xml:space="preserve">ANNEXE  DEMANDE DE PAIEMENT
INDICATEURS
</t>
    </r>
    <r>
      <rPr>
        <b/>
        <i/>
        <sz val="12"/>
        <color rgb="FFFFFFFF"/>
        <rFont val="Arial"/>
        <family val="2"/>
      </rPr>
      <t>A compléter uniquement pour une aide relevant du dispositif 78.011</t>
    </r>
  </si>
  <si>
    <t>78.011 - Conseil individuel et collectif dans le secteur agricole</t>
  </si>
  <si>
    <t>N° Provisoire</t>
  </si>
  <si>
    <r>
      <t xml:space="preserve">N° Action
</t>
    </r>
    <r>
      <rPr>
        <i/>
        <sz val="10"/>
        <color theme="1"/>
        <rFont val="Calibri"/>
        <family val="2"/>
        <scheme val="minor"/>
      </rPr>
      <t>(sélectionner dans la liste)</t>
    </r>
  </si>
  <si>
    <t>1.1</t>
  </si>
  <si>
    <t>une fois le présent document renseigné, enregistrez-le, puis chargez-le dans Euro-PAC via l'espace dédié de l'onglet "Dépenses" de votre formulaire de demande de paiement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</si>
</sst>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0.00\ &quot;€&quot;;\-#,##0.00\ &quot;€&quot;"/>
    <numFmt numFmtId="8" formatCode="#,##0.00\ &quot;€&quot;;[Red]\-#,##0.00\ &quot;€&quot;"/>
    <numFmt numFmtId="44" formatCode="_-* #,##0.00\ &quot;€&quot;_-;\-* #,##0.00\ &quot;€&quot;_-;_-* &quot;-&quot;??\ &quot;€&quot;_-;_-@_-"/>
    <numFmt numFmtId="43" formatCode="_-* #,##0.00\ _€_-;\-* #,##0.00\ _€_-;_-* &quot;-&quot;??\ _€_-;_-@_-"/>
    <numFmt numFmtId="164" formatCode="#,##0.00\ &quot;€&quot;"/>
    <numFmt numFmtId="165" formatCode="_-* #,##0.00\ [$€-40C]_-;\-* #,##0.00\ [$€-40C]_-;_-* &quot;-&quot;??\ [$€-40C]_-;_-@_-"/>
    <numFmt numFmtId="166" formatCode="_-* #,##0\ _€_-;\-* #,##0\ _€_-;_-* &quot;-&quot;??\ _€_-;_-@_-"/>
  </numFmts>
  <fonts count="56" x14ac:knownFonts="1">
    <font>
      <sz val="11"/>
      <color theme="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indexed="8"/>
      <name val="Calibri"/>
      <family val="2"/>
    </font>
    <font>
      <sz val="10"/>
      <name val="Arial"/>
      <family val="2"/>
    </font>
    <font>
      <sz val="10"/>
      <name val="Mangal"/>
      <family val="2"/>
    </font>
    <font>
      <b/>
      <sz val="11"/>
      <color rgb="FFFF0000"/>
      <name val="Calibri"/>
      <family val="2"/>
      <scheme val="minor"/>
    </font>
    <font>
      <u/>
      <sz val="11"/>
      <color theme="10"/>
      <name val="Calibri"/>
      <family val="2"/>
      <scheme val="minor"/>
    </font>
    <font>
      <sz val="11"/>
      <color rgb="FF0070C0"/>
      <name val="Calibri"/>
      <family val="2"/>
      <scheme val="minor"/>
    </font>
    <font>
      <b/>
      <sz val="14"/>
      <color theme="1"/>
      <name val="Calibri"/>
      <family val="2"/>
      <scheme val="minor"/>
    </font>
    <font>
      <sz val="14"/>
      <color theme="1"/>
      <name val="Calibri"/>
      <family val="2"/>
      <scheme val="minor"/>
    </font>
    <font>
      <b/>
      <sz val="16"/>
      <color rgb="FFFF0000"/>
      <name val="Calibri"/>
      <family val="2"/>
      <scheme val="minor"/>
    </font>
    <font>
      <b/>
      <sz val="16"/>
      <color theme="1" tint="0.499984740745262"/>
      <name val="Calibri"/>
      <family val="2"/>
      <scheme val="minor"/>
    </font>
    <font>
      <b/>
      <sz val="22"/>
      <color theme="1"/>
      <name val="Calibri"/>
      <family val="2"/>
      <scheme val="minor"/>
    </font>
    <font>
      <b/>
      <sz val="14"/>
      <color rgb="FFFF0000"/>
      <name val="Calibri"/>
      <family val="2"/>
      <scheme val="minor"/>
    </font>
    <font>
      <b/>
      <u/>
      <sz val="14"/>
      <color rgb="FFFF0000"/>
      <name val="Calibri"/>
      <family val="2"/>
      <scheme val="minor"/>
    </font>
    <font>
      <b/>
      <u/>
      <sz val="11"/>
      <color theme="1"/>
      <name val="Calibri"/>
      <family val="2"/>
      <scheme val="minor"/>
    </font>
    <font>
      <b/>
      <sz val="11"/>
      <name val="Calibri"/>
      <family val="2"/>
      <scheme val="minor"/>
    </font>
    <font>
      <b/>
      <sz val="12"/>
      <color theme="1"/>
      <name val="Calibri"/>
      <family val="2"/>
      <scheme val="minor"/>
    </font>
    <font>
      <sz val="12"/>
      <color theme="1"/>
      <name val="Calibri"/>
      <family val="2"/>
      <scheme val="minor"/>
    </font>
    <font>
      <i/>
      <sz val="11"/>
      <color theme="1"/>
      <name val="Calibri"/>
      <family val="2"/>
      <scheme val="minor"/>
    </font>
    <font>
      <b/>
      <sz val="18"/>
      <name val="Calibri"/>
      <family val="2"/>
      <scheme val="minor"/>
    </font>
    <font>
      <b/>
      <sz val="16"/>
      <name val="Calibri"/>
      <family val="2"/>
      <scheme val="minor"/>
    </font>
    <font>
      <b/>
      <sz val="14"/>
      <color theme="1" tint="0.499984740745262"/>
      <name val="Calibri"/>
      <family val="2"/>
      <scheme val="minor"/>
    </font>
    <font>
      <i/>
      <sz val="10"/>
      <color theme="1"/>
      <name val="Calibri"/>
      <family val="2"/>
      <scheme val="minor"/>
    </font>
    <font>
      <b/>
      <i/>
      <sz val="14"/>
      <name val="Calibri"/>
      <family val="2"/>
      <scheme val="minor"/>
    </font>
    <font>
      <b/>
      <sz val="18"/>
      <color theme="9" tint="0.79998168889431442"/>
      <name val="Calibri"/>
      <family val="2"/>
      <scheme val="minor"/>
    </font>
    <font>
      <sz val="14"/>
      <color rgb="FFFFFFFF"/>
      <name val="Arial"/>
      <family val="2"/>
    </font>
    <font>
      <b/>
      <sz val="14"/>
      <color rgb="FFFFFFFF"/>
      <name val="Arial"/>
      <family val="2"/>
    </font>
    <font>
      <sz val="12"/>
      <color theme="1"/>
      <name val="Times New Roman"/>
      <family val="1"/>
    </font>
    <font>
      <sz val="11"/>
      <color theme="1"/>
      <name val="Arial"/>
      <family val="2"/>
    </font>
    <font>
      <sz val="9.5"/>
      <color theme="1"/>
      <name val="Arial"/>
      <family val="2"/>
    </font>
    <font>
      <b/>
      <i/>
      <sz val="11"/>
      <color theme="1"/>
      <name val="Arial"/>
      <family val="2"/>
    </font>
    <font>
      <b/>
      <sz val="11"/>
      <color rgb="FFFFFFFF"/>
      <name val="Arial"/>
      <family val="2"/>
    </font>
    <font>
      <b/>
      <sz val="16"/>
      <color theme="0" tint="-0.499984740745262"/>
      <name val="Calibri"/>
      <family val="2"/>
      <scheme val="minor"/>
    </font>
    <font>
      <b/>
      <sz val="11"/>
      <name val="Arial"/>
      <family val="2"/>
    </font>
    <font>
      <sz val="11"/>
      <name val="Arial"/>
      <family val="2"/>
    </font>
    <font>
      <i/>
      <sz val="9.5"/>
      <color theme="1"/>
      <name val="Arial"/>
      <family val="2"/>
    </font>
    <font>
      <i/>
      <sz val="9"/>
      <color theme="1"/>
      <name val="Calibri"/>
      <family val="2"/>
      <scheme val="minor"/>
    </font>
    <font>
      <b/>
      <sz val="10"/>
      <color rgb="FF000000"/>
      <name val="Arial"/>
      <family val="2"/>
    </font>
    <font>
      <i/>
      <sz val="11"/>
      <color theme="1"/>
      <name val="Cambria"/>
      <family val="1"/>
      <scheme val="major"/>
    </font>
    <font>
      <b/>
      <i/>
      <sz val="11"/>
      <color theme="1"/>
      <name val="Cambria"/>
      <family val="1"/>
      <scheme val="major"/>
    </font>
    <font>
      <i/>
      <sz val="16"/>
      <color theme="6" tint="-0.499984740745262"/>
      <name val="Cambria"/>
      <family val="1"/>
      <scheme val="major"/>
    </font>
    <font>
      <b/>
      <i/>
      <sz val="16"/>
      <color theme="6" tint="-0.499984740745262"/>
      <name val="Cambria"/>
      <family val="1"/>
      <scheme val="major"/>
    </font>
    <font>
      <b/>
      <sz val="11"/>
      <color theme="8" tint="-0.499984740745262"/>
      <name val="Calibri"/>
      <family val="2"/>
      <scheme val="minor"/>
    </font>
    <font>
      <sz val="11"/>
      <color theme="8" tint="-0.499984740745262"/>
      <name val="Calibri"/>
      <family val="2"/>
      <scheme val="minor"/>
    </font>
    <font>
      <i/>
      <sz val="8"/>
      <color theme="8" tint="-0.499984740745262"/>
      <name val="Calibri"/>
      <family val="2"/>
      <scheme val="minor"/>
    </font>
    <font>
      <sz val="8"/>
      <color theme="8" tint="-0.499984740745262"/>
      <name val="Calibri"/>
      <family val="2"/>
      <scheme val="minor"/>
    </font>
    <font>
      <b/>
      <sz val="20"/>
      <color theme="0"/>
      <name val="Calibri"/>
      <family val="2"/>
      <scheme val="minor"/>
    </font>
    <font>
      <b/>
      <sz val="20"/>
      <color theme="8" tint="-0.499984740745262"/>
      <name val="Calibri"/>
      <family val="2"/>
      <scheme val="minor"/>
    </font>
    <font>
      <b/>
      <i/>
      <sz val="11"/>
      <color theme="0"/>
      <name val="Arial"/>
      <family val="2"/>
    </font>
    <font>
      <u/>
      <sz val="11"/>
      <color theme="1"/>
      <name val="Calibri"/>
      <family val="2"/>
      <scheme val="minor"/>
    </font>
    <font>
      <sz val="8"/>
      <name val="Calibri"/>
      <family val="2"/>
      <scheme val="minor"/>
    </font>
    <font>
      <b/>
      <i/>
      <sz val="12"/>
      <color rgb="FFFFFFFF"/>
      <name val="Arial"/>
      <family val="2"/>
    </font>
    <font>
      <b/>
      <sz val="9.5"/>
      <color theme="1"/>
      <name val="Arial"/>
      <family val="2"/>
    </font>
  </fonts>
  <fills count="24">
    <fill>
      <patternFill patternType="none"/>
    </fill>
    <fill>
      <patternFill patternType="gray125"/>
    </fill>
    <fill>
      <patternFill patternType="solid">
        <fgColor theme="0" tint="-0.249977111117893"/>
        <bgColor indexed="64"/>
      </patternFill>
    </fill>
    <fill>
      <patternFill patternType="solid">
        <fgColor rgb="FFFF0000"/>
        <bgColor rgb="FF993300"/>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bgColor indexed="64"/>
      </patternFill>
    </fill>
    <fill>
      <patternFill patternType="solid">
        <fgColor theme="9" tint="0.39997558519241921"/>
        <bgColor indexed="64"/>
      </patternFill>
    </fill>
    <fill>
      <patternFill patternType="solid">
        <fgColor theme="0" tint="-0.34998626667073579"/>
        <bgColor theme="6"/>
      </patternFill>
    </fill>
    <fill>
      <patternFill patternType="solid">
        <fgColor theme="2" tint="-9.9978637043366805E-2"/>
        <bgColor indexed="64"/>
      </patternFill>
    </fill>
    <fill>
      <patternFill patternType="solid">
        <fgColor theme="0" tint="-0.34998626667073579"/>
        <bgColor indexed="64"/>
      </patternFill>
    </fill>
    <fill>
      <patternFill patternType="solid">
        <fgColor rgb="FF385623"/>
        <bgColor indexed="64"/>
      </patternFill>
    </fill>
    <fill>
      <patternFill patternType="solid">
        <fgColor rgb="FFE2EFD9"/>
        <bgColor indexed="64"/>
      </patternFill>
    </fill>
    <fill>
      <patternFill patternType="solid">
        <fgColor rgb="FF538135"/>
        <bgColor indexed="64"/>
      </patternFill>
    </fill>
    <fill>
      <patternFill patternType="solid">
        <fgColor rgb="FF629CA6"/>
        <bgColor indexed="64"/>
      </patternFill>
    </fill>
    <fill>
      <patternFill patternType="solid">
        <fgColor rgb="FFA7D6E3"/>
        <bgColor indexed="64"/>
      </patternFill>
    </fill>
    <fill>
      <patternFill patternType="solid">
        <fgColor theme="6"/>
        <bgColor theme="6"/>
      </patternFill>
    </fill>
    <fill>
      <patternFill patternType="solid">
        <fgColor theme="9"/>
        <bgColor theme="6"/>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4"/>
      </left>
      <right/>
      <top style="thin">
        <color theme="4"/>
      </top>
      <bottom/>
      <diagonal/>
    </border>
    <border>
      <left style="thin">
        <color theme="4"/>
      </left>
      <right/>
      <top style="thin">
        <color theme="4"/>
      </top>
      <bottom style="thin">
        <color theme="4"/>
      </bottom>
      <diagonal/>
    </border>
    <border>
      <left style="medium">
        <color rgb="FF00000A"/>
      </left>
      <right/>
      <top style="medium">
        <color rgb="FF00000A"/>
      </top>
      <bottom style="medium">
        <color rgb="FF00000A"/>
      </bottom>
      <diagonal/>
    </border>
    <border>
      <left style="medium">
        <color rgb="FF00000A"/>
      </left>
      <right/>
      <top/>
      <bottom style="medium">
        <color rgb="FF00000A"/>
      </bottom>
      <diagonal/>
    </border>
    <border>
      <left style="thin">
        <color theme="4"/>
      </left>
      <right/>
      <top/>
      <bottom/>
      <diagonal/>
    </border>
    <border>
      <left/>
      <right style="thin">
        <color theme="6"/>
      </right>
      <top style="thin">
        <color theme="6"/>
      </top>
      <bottom/>
      <diagonal/>
    </border>
    <border>
      <left/>
      <right style="thin">
        <color theme="6"/>
      </right>
      <top style="thin">
        <color theme="6"/>
      </top>
      <bottom style="thin">
        <color theme="6"/>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theme="6"/>
      </top>
      <bottom/>
      <diagonal/>
    </border>
    <border>
      <left style="thin">
        <color theme="6"/>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s>
  <cellStyleXfs count="12">
    <xf numFmtId="0" fontId="0" fillId="0" borderId="0"/>
    <xf numFmtId="9" fontId="2" fillId="0" borderId="0" applyFont="0" applyFill="0" applyBorder="0" applyAlignment="0" applyProtection="0"/>
    <xf numFmtId="0" fontId="4" fillId="0" borderId="0"/>
    <xf numFmtId="44" fontId="5" fillId="0" borderId="0" applyFill="0" applyBorder="0" applyAlignment="0" applyProtection="0"/>
    <xf numFmtId="0" fontId="5" fillId="0" borderId="0"/>
    <xf numFmtId="0" fontId="6" fillId="3" borderId="0" applyBorder="0" applyAlignment="0" applyProtection="0"/>
    <xf numFmtId="0" fontId="8" fillId="0" borderId="0" applyNumberFormat="0" applyFill="0" applyBorder="0" applyAlignment="0" applyProtection="0"/>
    <xf numFmtId="44" fontId="5" fillId="0" borderId="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cellStyleXfs>
  <cellXfs count="372">
    <xf numFmtId="0" fontId="0" fillId="0" borderId="0" xfId="0"/>
    <xf numFmtId="0" fontId="0" fillId="0" borderId="0" xfId="0" applyAlignment="1">
      <alignment vertical="center" wrapText="1"/>
    </xf>
    <xf numFmtId="0" fontId="0" fillId="0" borderId="0" xfId="0"/>
    <xf numFmtId="0" fontId="0" fillId="0" borderId="0" xfId="0" applyAlignment="1">
      <alignment vertical="center"/>
    </xf>
    <xf numFmtId="0" fontId="0" fillId="0" borderId="0" xfId="0" applyAlignment="1">
      <alignment wrapText="1"/>
    </xf>
    <xf numFmtId="0" fontId="0" fillId="6" borderId="1" xfId="0" applyFill="1" applyBorder="1" applyAlignment="1">
      <alignment horizontal="center" vertical="center" wrapText="1"/>
    </xf>
    <xf numFmtId="0" fontId="0" fillId="10" borderId="1" xfId="0" applyFill="1" applyBorder="1" applyAlignment="1">
      <alignment horizontal="center" vertical="center" wrapText="1"/>
    </xf>
    <xf numFmtId="49" fontId="0" fillId="0" borderId="1" xfId="0" applyNumberFormat="1" applyBorder="1" applyAlignment="1">
      <alignment horizontal="center" vertical="center" wrapText="1"/>
    </xf>
    <xf numFmtId="164" fontId="1" fillId="2" borderId="1" xfId="0" applyNumberFormat="1" applyFont="1" applyFill="1" applyBorder="1" applyAlignment="1">
      <alignment vertical="center" wrapText="1"/>
    </xf>
    <xf numFmtId="0" fontId="0" fillId="0" borderId="0" xfId="0" applyAlignment="1">
      <alignment horizontal="center" vertical="center" wrapText="1"/>
    </xf>
    <xf numFmtId="44" fontId="1" fillId="2" borderId="18" xfId="0" applyNumberFormat="1" applyFont="1" applyFill="1" applyBorder="1" applyAlignment="1">
      <alignment vertical="center" wrapText="1"/>
    </xf>
    <xf numFmtId="0" fontId="11" fillId="0" borderId="0" xfId="0" applyFont="1" applyAlignment="1">
      <alignment vertical="center"/>
    </xf>
    <xf numFmtId="0" fontId="0" fillId="0" borderId="0" xfId="0" applyBorder="1" applyAlignment="1">
      <alignment vertical="center"/>
    </xf>
    <xf numFmtId="0" fontId="8" fillId="0" borderId="0" xfId="6" quotePrefix="1" applyBorder="1" applyAlignment="1">
      <alignment vertical="center"/>
    </xf>
    <xf numFmtId="0" fontId="8" fillId="0" borderId="0" xfId="6" applyBorder="1" applyAlignment="1">
      <alignment vertical="center"/>
    </xf>
    <xf numFmtId="0" fontId="0" fillId="11" borderId="0" xfId="0" applyFill="1" applyAlignment="1">
      <alignment vertical="center"/>
    </xf>
    <xf numFmtId="0" fontId="0" fillId="4" borderId="5" xfId="0" applyFill="1" applyBorder="1" applyAlignment="1">
      <alignment vertical="center"/>
    </xf>
    <xf numFmtId="0" fontId="0" fillId="4" borderId="6" xfId="0" applyFill="1" applyBorder="1" applyAlignment="1">
      <alignment vertical="center"/>
    </xf>
    <xf numFmtId="0" fontId="0" fillId="4" borderId="14" xfId="0" applyFill="1" applyBorder="1" applyAlignment="1">
      <alignment vertical="center"/>
    </xf>
    <xf numFmtId="0" fontId="0" fillId="4" borderId="7" xfId="0" applyFill="1" applyBorder="1" applyAlignment="1">
      <alignment vertical="center"/>
    </xf>
    <xf numFmtId="0" fontId="0" fillId="4" borderId="0" xfId="0" applyFill="1" applyBorder="1" applyAlignment="1">
      <alignment vertical="center"/>
    </xf>
    <xf numFmtId="0" fontId="0" fillId="4" borderId="15" xfId="0" applyFill="1" applyBorder="1" applyAlignment="1">
      <alignment vertical="center"/>
    </xf>
    <xf numFmtId="0" fontId="7" fillId="4" borderId="0" xfId="0" applyFont="1" applyFill="1" applyBorder="1" applyAlignment="1">
      <alignment vertical="center"/>
    </xf>
    <xf numFmtId="0" fontId="7" fillId="4" borderId="0" xfId="0" applyFont="1" applyFill="1" applyBorder="1" applyAlignment="1">
      <alignment horizontal="left" vertical="top" wrapText="1"/>
    </xf>
    <xf numFmtId="0" fontId="7" fillId="4" borderId="0" xfId="0" applyFont="1" applyFill="1" applyBorder="1" applyAlignment="1">
      <alignment horizontal="left" vertical="top"/>
    </xf>
    <xf numFmtId="0" fontId="0" fillId="4" borderId="16" xfId="0" applyFill="1" applyBorder="1" applyAlignment="1">
      <alignment vertical="center"/>
    </xf>
    <xf numFmtId="0" fontId="12" fillId="4" borderId="4" xfId="0" applyFont="1" applyFill="1" applyBorder="1" applyAlignment="1">
      <alignment vertical="center"/>
    </xf>
    <xf numFmtId="0" fontId="0" fillId="4" borderId="4" xfId="0" applyFill="1" applyBorder="1" applyAlignment="1">
      <alignment vertical="center"/>
    </xf>
    <xf numFmtId="0" fontId="0" fillId="4" borderId="17" xfId="0" applyFill="1" applyBorder="1" applyAlignment="1">
      <alignment vertical="center"/>
    </xf>
    <xf numFmtId="0" fontId="0" fillId="10" borderId="0" xfId="0" applyFill="1"/>
    <xf numFmtId="0" fontId="0" fillId="0" borderId="0" xfId="0" applyFill="1"/>
    <xf numFmtId="0" fontId="0" fillId="4" borderId="0" xfId="0" applyFill="1"/>
    <xf numFmtId="0" fontId="0" fillId="9" borderId="0" xfId="0" applyFill="1"/>
    <xf numFmtId="44" fontId="1" fillId="2" borderId="2"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0" fontId="18" fillId="5" borderId="18" xfId="0"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0" fontId="3" fillId="0" borderId="0" xfId="0" applyFont="1" applyAlignment="1">
      <alignment wrapText="1"/>
    </xf>
    <xf numFmtId="0" fontId="0" fillId="0" borderId="7" xfId="0" applyFill="1" applyBorder="1" applyAlignment="1">
      <alignment vertical="center"/>
    </xf>
    <xf numFmtId="164" fontId="1" fillId="2" borderId="2" xfId="0" applyNumberFormat="1" applyFont="1" applyFill="1" applyBorder="1" applyAlignment="1">
      <alignment vertical="center" wrapText="1"/>
    </xf>
    <xf numFmtId="0" fontId="0" fillId="4" borderId="0" xfId="0" applyFill="1" applyAlignment="1">
      <alignment vertical="center"/>
    </xf>
    <xf numFmtId="0" fontId="0" fillId="0" borderId="0" xfId="0" applyFill="1" applyAlignment="1" applyProtection="1">
      <alignment vertical="center"/>
    </xf>
    <xf numFmtId="0" fontId="0" fillId="11" borderId="0" xfId="0" applyFill="1" applyAlignment="1" applyProtection="1">
      <alignment vertical="center"/>
    </xf>
    <xf numFmtId="0" fontId="0" fillId="12" borderId="0" xfId="0" applyFill="1" applyBorder="1" applyAlignment="1">
      <alignment vertical="center"/>
    </xf>
    <xf numFmtId="0" fontId="0" fillId="12" borderId="0" xfId="0" applyFill="1" applyAlignment="1">
      <alignment vertical="center"/>
    </xf>
    <xf numFmtId="0" fontId="0" fillId="12" borderId="0" xfId="0" quotePrefix="1" applyFill="1"/>
    <xf numFmtId="0" fontId="0" fillId="10" borderId="0" xfId="0" applyNumberFormat="1" applyFill="1"/>
    <xf numFmtId="0" fontId="0" fillId="10" borderId="0" xfId="0" applyFont="1" applyFill="1" applyBorder="1"/>
    <xf numFmtId="0" fontId="0" fillId="14" borderId="0" xfId="0" applyFill="1"/>
    <xf numFmtId="2" fontId="9" fillId="9" borderId="1" xfId="0" applyNumberFormat="1" applyFont="1" applyFill="1" applyBorder="1" applyAlignment="1">
      <alignment horizontal="center" vertical="center" wrapText="1"/>
    </xf>
    <xf numFmtId="0" fontId="0" fillId="9" borderId="1" xfId="0" applyFill="1" applyBorder="1" applyAlignment="1">
      <alignment horizontal="center" vertical="center" wrapText="1"/>
    </xf>
    <xf numFmtId="2" fontId="0" fillId="9" borderId="1" xfId="0" applyNumberFormat="1" applyFill="1" applyBorder="1" applyAlignment="1">
      <alignment horizontal="center" vertical="center" wrapText="1"/>
    </xf>
    <xf numFmtId="0" fontId="0" fillId="9" borderId="20" xfId="0" applyFill="1" applyBorder="1" applyAlignment="1">
      <alignment horizontal="center" vertical="center" wrapText="1"/>
    </xf>
    <xf numFmtId="44" fontId="3" fillId="5" borderId="1" xfId="10" applyFont="1" applyFill="1" applyBorder="1" applyAlignment="1">
      <alignment horizontal="center" vertical="center" wrapText="1"/>
    </xf>
    <xf numFmtId="44" fontId="0" fillId="10" borderId="1" xfId="10" applyFont="1" applyFill="1" applyBorder="1" applyAlignment="1">
      <alignment horizontal="center" vertical="center" wrapText="1"/>
    </xf>
    <xf numFmtId="44" fontId="9" fillId="10" borderId="1" xfId="10" applyFont="1" applyFill="1" applyBorder="1" applyAlignment="1">
      <alignment horizontal="center" vertical="center" wrapText="1"/>
    </xf>
    <xf numFmtId="44" fontId="3" fillId="5" borderId="1" xfId="10" applyFont="1" applyFill="1" applyBorder="1" applyAlignment="1">
      <alignment horizontal="center" vertical="center"/>
    </xf>
    <xf numFmtId="44" fontId="0" fillId="10" borderId="1" xfId="10" applyFont="1" applyFill="1" applyBorder="1" applyAlignment="1">
      <alignment horizontal="center" vertical="center"/>
    </xf>
    <xf numFmtId="165" fontId="0" fillId="9" borderId="3" xfId="0" applyNumberFormat="1" applyFill="1" applyBorder="1" applyAlignment="1">
      <alignment horizontal="center" vertical="center" wrapText="1"/>
    </xf>
    <xf numFmtId="9" fontId="0" fillId="10" borderId="0" xfId="0" applyNumberFormat="1" applyFill="1"/>
    <xf numFmtId="0" fontId="0" fillId="10" borderId="24" xfId="0" applyFont="1" applyFill="1" applyBorder="1"/>
    <xf numFmtId="0" fontId="0" fillId="10" borderId="25" xfId="0" applyFont="1" applyFill="1" applyBorder="1"/>
    <xf numFmtId="0" fontId="0" fillId="10" borderId="0" xfId="0" applyFill="1" applyBorder="1"/>
    <xf numFmtId="0" fontId="0" fillId="16" borderId="0" xfId="0" applyFill="1"/>
    <xf numFmtId="0" fontId="0" fillId="10" borderId="24" xfId="0" applyFill="1" applyBorder="1"/>
    <xf numFmtId="0" fontId="0" fillId="2" borderId="0" xfId="0" applyFill="1"/>
    <xf numFmtId="44" fontId="0" fillId="2" borderId="0" xfId="10" applyFont="1" applyFill="1"/>
    <xf numFmtId="0" fontId="0" fillId="2" borderId="0" xfId="0" applyNumberFormat="1" applyFill="1"/>
    <xf numFmtId="49" fontId="0" fillId="4" borderId="1" xfId="10" applyNumberFormat="1" applyFont="1" applyFill="1" applyBorder="1" applyAlignment="1">
      <alignment horizontal="center" vertical="center" wrapText="1"/>
    </xf>
    <xf numFmtId="49" fontId="0" fillId="4" borderId="3" xfId="0" applyNumberFormat="1" applyFill="1" applyBorder="1" applyAlignment="1">
      <alignment horizontal="center" vertical="center" wrapText="1"/>
    </xf>
    <xf numFmtId="49" fontId="0" fillId="0" borderId="1" xfId="10" applyNumberFormat="1" applyFont="1" applyFill="1" applyBorder="1" applyAlignment="1">
      <alignment horizontal="center" vertical="center" wrapText="1"/>
    </xf>
    <xf numFmtId="0" fontId="27" fillId="7" borderId="6" xfId="0" applyFont="1" applyFill="1" applyBorder="1" applyAlignment="1">
      <alignment vertical="center"/>
    </xf>
    <xf numFmtId="0" fontId="22" fillId="7" borderId="6" xfId="0" applyFont="1" applyFill="1" applyBorder="1" applyAlignment="1">
      <alignment vertical="center"/>
    </xf>
    <xf numFmtId="0" fontId="22" fillId="7" borderId="14" xfId="0" applyFont="1" applyFill="1" applyBorder="1" applyAlignment="1">
      <alignment vertical="center"/>
    </xf>
    <xf numFmtId="0" fontId="22" fillId="4" borderId="6" xfId="0" applyFont="1" applyFill="1" applyBorder="1" applyAlignment="1" applyProtection="1">
      <alignment vertical="center"/>
      <protection locked="0"/>
    </xf>
    <xf numFmtId="0" fontId="30" fillId="0" borderId="0" xfId="0" applyFont="1" applyAlignment="1">
      <alignment vertical="center"/>
    </xf>
    <xf numFmtId="0" fontId="31" fillId="0" borderId="0" xfId="0" applyFont="1" applyAlignment="1">
      <alignment vertical="center"/>
    </xf>
    <xf numFmtId="0" fontId="33" fillId="0" borderId="0" xfId="0" applyFont="1" applyAlignment="1">
      <alignment horizontal="justify" vertical="center"/>
    </xf>
    <xf numFmtId="0" fontId="32" fillId="18" borderId="26" xfId="0" applyFont="1" applyFill="1" applyBorder="1" applyAlignment="1">
      <alignment horizontal="left" vertical="center" wrapText="1"/>
    </xf>
    <xf numFmtId="0" fontId="32" fillId="18" borderId="27" xfId="0" applyFont="1" applyFill="1" applyBorder="1" applyAlignment="1">
      <alignment horizontal="left" vertical="center" wrapText="1"/>
    </xf>
    <xf numFmtId="0" fontId="32" fillId="18" borderId="27" xfId="0" applyFont="1" applyFill="1" applyBorder="1" applyAlignment="1">
      <alignment horizontal="justify" vertical="center" wrapText="1"/>
    </xf>
    <xf numFmtId="0" fontId="32" fillId="18" borderId="23" xfId="0" applyFont="1" applyFill="1" applyBorder="1" applyAlignment="1">
      <alignment vertical="center" wrapText="1"/>
    </xf>
    <xf numFmtId="0" fontId="0" fillId="10" borderId="28" xfId="0" applyFill="1" applyBorder="1"/>
    <xf numFmtId="8" fontId="0" fillId="2" borderId="0" xfId="0" applyNumberFormat="1" applyFill="1"/>
    <xf numFmtId="0" fontId="0" fillId="2" borderId="29" xfId="0" applyFont="1" applyFill="1" applyBorder="1"/>
    <xf numFmtId="0" fontId="0" fillId="2" borderId="30" xfId="0" applyFont="1" applyFill="1" applyBorder="1"/>
    <xf numFmtId="8" fontId="40" fillId="2" borderId="0" xfId="0" applyNumberFormat="1" applyFont="1" applyFill="1"/>
    <xf numFmtId="0" fontId="0" fillId="2" borderId="29" xfId="0" applyFont="1" applyFill="1" applyBorder="1" applyAlignment="1">
      <alignment wrapText="1"/>
    </xf>
    <xf numFmtId="0" fontId="19" fillId="10" borderId="0" xfId="0" applyFont="1" applyFill="1" applyAlignment="1">
      <alignment vertical="center"/>
    </xf>
    <xf numFmtId="44" fontId="20" fillId="10" borderId="0" xfId="10" applyFont="1" applyFill="1" applyAlignment="1">
      <alignment vertical="center"/>
    </xf>
    <xf numFmtId="44" fontId="10" fillId="10" borderId="0" xfId="10" applyFont="1" applyFill="1" applyAlignment="1">
      <alignment vertical="center"/>
    </xf>
    <xf numFmtId="0" fontId="0" fillId="2" borderId="0" xfId="0" applyNumberFormat="1" applyFill="1" applyAlignment="1">
      <alignment vertical="center"/>
    </xf>
    <xf numFmtId="44" fontId="0" fillId="2" borderId="0" xfId="10" applyFont="1" applyFill="1" applyAlignment="1">
      <alignment vertical="center"/>
    </xf>
    <xf numFmtId="43" fontId="0" fillId="2" borderId="0" xfId="11" applyFont="1" applyFill="1" applyAlignment="1">
      <alignment vertical="center"/>
    </xf>
    <xf numFmtId="43" fontId="10" fillId="0" borderId="0" xfId="11" applyFont="1" applyFill="1" applyAlignment="1">
      <alignment horizontal="right" vertical="center"/>
    </xf>
    <xf numFmtId="0" fontId="3" fillId="5" borderId="19" xfId="0" applyFont="1" applyFill="1" applyBorder="1" applyAlignment="1">
      <alignment horizontal="center" vertical="center" wrapText="1"/>
    </xf>
    <xf numFmtId="0" fontId="37" fillId="6" borderId="9" xfId="0" applyFont="1" applyFill="1" applyBorder="1" applyAlignment="1">
      <alignment horizontal="left" vertical="center" wrapText="1"/>
    </xf>
    <xf numFmtId="0" fontId="37" fillId="6" borderId="11" xfId="0" applyFont="1" applyFill="1" applyBorder="1" applyAlignment="1">
      <alignment horizontal="left" vertical="center" wrapText="1"/>
    </xf>
    <xf numFmtId="0" fontId="37" fillId="6" borderId="12" xfId="0" applyFont="1" applyFill="1" applyBorder="1" applyAlignment="1">
      <alignment horizontal="left" vertical="center" wrapText="1"/>
    </xf>
    <xf numFmtId="0" fontId="41" fillId="7" borderId="31" xfId="0" applyFont="1" applyFill="1" applyBorder="1" applyAlignment="1">
      <alignment vertical="center"/>
    </xf>
    <xf numFmtId="0" fontId="41" fillId="5" borderId="33" xfId="0" applyFont="1" applyFill="1" applyBorder="1" applyAlignment="1">
      <alignment vertical="center"/>
    </xf>
    <xf numFmtId="0" fontId="41" fillId="0" borderId="33" xfId="0" applyFont="1" applyBorder="1" applyAlignment="1">
      <alignment vertical="center"/>
    </xf>
    <xf numFmtId="0" fontId="42" fillId="0" borderId="34" xfId="0" applyFont="1" applyFill="1" applyBorder="1" applyAlignment="1">
      <alignment vertical="center" wrapText="1"/>
    </xf>
    <xf numFmtId="0" fontId="41" fillId="9" borderId="33" xfId="0" applyFont="1" applyFill="1" applyBorder="1" applyAlignment="1">
      <alignment vertical="center"/>
    </xf>
    <xf numFmtId="0" fontId="41" fillId="10" borderId="35" xfId="0" applyFont="1" applyFill="1" applyBorder="1" applyAlignment="1">
      <alignment vertical="center"/>
    </xf>
    <xf numFmtId="0" fontId="41" fillId="7" borderId="37" xfId="0" applyFont="1" applyFill="1" applyBorder="1" applyAlignment="1">
      <alignment vertical="center"/>
    </xf>
    <xf numFmtId="0" fontId="41" fillId="7" borderId="38" xfId="0" applyFont="1" applyFill="1" applyBorder="1" applyAlignment="1">
      <alignment vertical="center" wrapText="1"/>
    </xf>
    <xf numFmtId="0" fontId="41" fillId="5" borderId="34" xfId="0" applyFont="1" applyFill="1" applyBorder="1" applyAlignment="1">
      <alignment vertical="center"/>
    </xf>
    <xf numFmtId="0" fontId="42" fillId="0" borderId="34" xfId="0" applyFont="1" applyBorder="1" applyAlignment="1">
      <alignment vertical="center" wrapText="1"/>
    </xf>
    <xf numFmtId="0" fontId="41" fillId="9" borderId="34" xfId="0" applyFont="1" applyFill="1" applyBorder="1" applyAlignment="1">
      <alignment vertical="center" wrapText="1"/>
    </xf>
    <xf numFmtId="0" fontId="41" fillId="10" borderId="36" xfId="0" applyFont="1" applyFill="1" applyBorder="1" applyAlignment="1">
      <alignment vertical="center" wrapText="1"/>
    </xf>
    <xf numFmtId="0" fontId="41" fillId="4" borderId="0" xfId="0" applyFont="1" applyFill="1" applyAlignment="1">
      <alignment vertical="center"/>
    </xf>
    <xf numFmtId="0" fontId="0" fillId="15" borderId="0" xfId="0" applyFill="1" applyAlignment="1">
      <alignment vertical="center"/>
    </xf>
    <xf numFmtId="0" fontId="42" fillId="0" borderId="31" xfId="0" applyFont="1" applyBorder="1" applyAlignment="1">
      <alignment vertical="center" wrapText="1"/>
    </xf>
    <xf numFmtId="0" fontId="41" fillId="0" borderId="32" xfId="0" applyFont="1" applyBorder="1" applyAlignment="1">
      <alignment vertical="center"/>
    </xf>
    <xf numFmtId="0" fontId="0" fillId="0" borderId="21" xfId="0" applyBorder="1" applyAlignment="1">
      <alignment vertical="center"/>
    </xf>
    <xf numFmtId="0" fontId="41" fillId="9" borderId="33" xfId="0" applyFont="1" applyFill="1" applyBorder="1" applyAlignment="1">
      <alignment vertical="center" wrapText="1"/>
    </xf>
    <xf numFmtId="0" fontId="41" fillId="0" borderId="34" xfId="0" applyFont="1" applyBorder="1" applyAlignment="1">
      <alignment vertical="center"/>
    </xf>
    <xf numFmtId="0" fontId="0" fillId="9" borderId="21" xfId="0" applyFill="1" applyBorder="1" applyAlignment="1">
      <alignment vertical="center"/>
    </xf>
    <xf numFmtId="0" fontId="41" fillId="10" borderId="33" xfId="0" applyFont="1" applyFill="1" applyBorder="1" applyAlignment="1">
      <alignment vertical="center" wrapText="1"/>
    </xf>
    <xf numFmtId="0" fontId="0" fillId="10" borderId="21" xfId="0" applyFill="1" applyBorder="1" applyAlignment="1">
      <alignment vertical="center"/>
    </xf>
    <xf numFmtId="0" fontId="41" fillId="7" borderId="33" xfId="0" applyFont="1" applyFill="1" applyBorder="1" applyAlignment="1">
      <alignment vertical="center" wrapText="1"/>
    </xf>
    <xf numFmtId="0" fontId="0" fillId="12" borderId="21" xfId="0" applyFill="1" applyBorder="1" applyAlignment="1">
      <alignment vertical="center"/>
    </xf>
    <xf numFmtId="0" fontId="41" fillId="5" borderId="35" xfId="0" applyFont="1" applyFill="1" applyBorder="1" applyAlignment="1">
      <alignment vertical="center"/>
    </xf>
    <xf numFmtId="0" fontId="41" fillId="4" borderId="36" xfId="0" applyFont="1" applyFill="1" applyBorder="1" applyAlignment="1">
      <alignment vertical="center"/>
    </xf>
    <xf numFmtId="0" fontId="43" fillId="4" borderId="0" xfId="0" applyFont="1" applyFill="1" applyAlignment="1">
      <alignment vertical="center"/>
    </xf>
    <xf numFmtId="0" fontId="41" fillId="7" borderId="32" xfId="0" applyFont="1" applyFill="1" applyBorder="1" applyAlignment="1">
      <alignment vertical="center" wrapText="1"/>
    </xf>
    <xf numFmtId="0" fontId="41" fillId="15" borderId="0" xfId="0" applyFont="1" applyFill="1" applyAlignment="1">
      <alignment vertical="center"/>
    </xf>
    <xf numFmtId="0" fontId="21" fillId="15" borderId="39" xfId="0" applyFont="1" applyFill="1" applyBorder="1" applyAlignment="1">
      <alignment horizontal="center" vertical="center"/>
    </xf>
    <xf numFmtId="0" fontId="41" fillId="15" borderId="40" xfId="0" applyFont="1" applyFill="1" applyBorder="1" applyAlignment="1">
      <alignment horizontal="center" vertical="center"/>
    </xf>
    <xf numFmtId="0" fontId="3" fillId="9" borderId="1" xfId="0" applyFont="1" applyFill="1" applyBorder="1" applyAlignment="1" applyProtection="1">
      <alignment horizontal="center" vertical="center" wrapText="1"/>
      <protection locked="0"/>
    </xf>
    <xf numFmtId="0" fontId="30" fillId="4" borderId="0" xfId="0" applyFont="1" applyFill="1" applyAlignment="1">
      <alignment vertical="center"/>
    </xf>
    <xf numFmtId="0" fontId="0" fillId="0" borderId="1" xfId="0" applyBorder="1" applyAlignment="1" applyProtection="1">
      <alignment horizontal="center" vertical="center" wrapText="1"/>
      <protection locked="0"/>
    </xf>
    <xf numFmtId="2" fontId="9" fillId="0" borderId="1" xfId="0" applyNumberFormat="1" applyFont="1" applyFill="1" applyBorder="1" applyAlignment="1" applyProtection="1">
      <alignment horizontal="center" vertical="center" wrapText="1"/>
      <protection locked="0"/>
    </xf>
    <xf numFmtId="0" fontId="0" fillId="0" borderId="1" xfId="0" applyFont="1" applyBorder="1" applyAlignment="1" applyProtection="1">
      <alignment horizontal="center" vertical="center" wrapText="1"/>
      <protection locked="0"/>
    </xf>
    <xf numFmtId="2" fontId="0" fillId="6" borderId="1" xfId="0" applyNumberFormat="1" applyFill="1" applyBorder="1" applyAlignment="1" applyProtection="1">
      <alignment horizontal="center" vertical="center" wrapText="1"/>
      <protection locked="0"/>
    </xf>
    <xf numFmtId="49" fontId="0" fillId="0" borderId="18" xfId="0" applyNumberFormat="1" applyBorder="1" applyAlignment="1" applyProtection="1">
      <alignment horizontal="center" vertical="center" wrapText="1"/>
      <protection locked="0"/>
    </xf>
    <xf numFmtId="0" fontId="0" fillId="0" borderId="0" xfId="0" applyAlignment="1" applyProtection="1">
      <alignment vertical="center"/>
    </xf>
    <xf numFmtId="0" fontId="0" fillId="6" borderId="23" xfId="0" applyFill="1" applyBorder="1" applyAlignment="1">
      <alignment horizontal="center" vertical="center"/>
    </xf>
    <xf numFmtId="0" fontId="32" fillId="18" borderId="21" xfId="0" applyFont="1" applyFill="1" applyBorder="1" applyAlignment="1">
      <alignment horizontal="justify" vertical="center" wrapText="1"/>
    </xf>
    <xf numFmtId="0" fontId="0" fillId="4" borderId="0" xfId="0" applyFill="1" applyBorder="1" applyAlignment="1" applyProtection="1">
      <alignment vertical="center"/>
    </xf>
    <xf numFmtId="0" fontId="45" fillId="7" borderId="1" xfId="0" applyFont="1" applyFill="1" applyBorder="1" applyAlignment="1">
      <alignment horizontal="center" vertical="center" wrapText="1"/>
    </xf>
    <xf numFmtId="0" fontId="45" fillId="7" borderId="13" xfId="0" applyFont="1" applyFill="1" applyBorder="1" applyAlignment="1">
      <alignment horizontal="center" vertical="center" wrapText="1"/>
    </xf>
    <xf numFmtId="0" fontId="45" fillId="7" borderId="18" xfId="0" applyFont="1" applyFill="1" applyBorder="1" applyAlignment="1">
      <alignment horizontal="center" vertical="center" wrapText="1"/>
    </xf>
    <xf numFmtId="0" fontId="45" fillId="8" borderId="20" xfId="0" applyFont="1" applyFill="1" applyBorder="1" applyAlignment="1">
      <alignment horizontal="center" vertical="center" wrapText="1"/>
    </xf>
    <xf numFmtId="0" fontId="45" fillId="8" borderId="1" xfId="0" applyFont="1" applyFill="1" applyBorder="1" applyAlignment="1">
      <alignment horizontal="center" vertical="center" wrapText="1"/>
    </xf>
    <xf numFmtId="0" fontId="46" fillId="0" borderId="0" xfId="0" applyFont="1" applyAlignment="1">
      <alignment wrapText="1"/>
    </xf>
    <xf numFmtId="0" fontId="47" fillId="7" borderId="13" xfId="0" applyFont="1" applyFill="1" applyBorder="1" applyAlignment="1">
      <alignment horizontal="center" vertical="center" wrapText="1"/>
    </xf>
    <xf numFmtId="0" fontId="47" fillId="7" borderId="1" xfId="0" applyFont="1" applyFill="1" applyBorder="1" applyAlignment="1">
      <alignment horizontal="center" vertical="center" wrapText="1"/>
    </xf>
    <xf numFmtId="0" fontId="47" fillId="7" borderId="18" xfId="0" applyFont="1" applyFill="1" applyBorder="1" applyAlignment="1">
      <alignment horizontal="center" vertical="center" wrapText="1"/>
    </xf>
    <xf numFmtId="0" fontId="47" fillId="8" borderId="13" xfId="0" applyFont="1" applyFill="1" applyBorder="1" applyAlignment="1">
      <alignment horizontal="center" vertical="center" wrapText="1"/>
    </xf>
    <xf numFmtId="0" fontId="48" fillId="0" borderId="0" xfId="0" applyFont="1" applyAlignment="1">
      <alignment wrapText="1"/>
    </xf>
    <xf numFmtId="0" fontId="45" fillId="2" borderId="0" xfId="0" applyFont="1" applyFill="1" applyBorder="1" applyAlignment="1">
      <alignment horizontal="right" vertical="center" wrapText="1"/>
    </xf>
    <xf numFmtId="0" fontId="0" fillId="0" borderId="0" xfId="0" applyFill="1" applyAlignment="1">
      <alignment vertical="center"/>
    </xf>
    <xf numFmtId="0" fontId="0" fillId="0" borderId="0" xfId="0" applyFont="1" applyAlignment="1">
      <alignment vertical="center"/>
    </xf>
    <xf numFmtId="0" fontId="29"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14" fontId="0" fillId="6" borderId="23" xfId="0" applyNumberFormat="1" applyFill="1" applyBorder="1" applyAlignment="1">
      <alignment horizontal="center" vertical="center"/>
    </xf>
    <xf numFmtId="0" fontId="0" fillId="0" borderId="0" xfId="0" quotePrefix="1" applyAlignment="1">
      <alignment vertical="center" wrapText="1"/>
    </xf>
    <xf numFmtId="9" fontId="0" fillId="0" borderId="0" xfId="1" applyFont="1" applyAlignment="1">
      <alignment vertical="center" wrapText="1"/>
    </xf>
    <xf numFmtId="9" fontId="0" fillId="0" borderId="0" xfId="0" applyNumberFormat="1" applyAlignment="1">
      <alignment vertical="center" wrapText="1"/>
    </xf>
    <xf numFmtId="0" fontId="1" fillId="8" borderId="21" xfId="0" applyFont="1" applyFill="1" applyBorder="1" applyAlignment="1" applyProtection="1">
      <alignment horizontal="center" vertical="center"/>
    </xf>
    <xf numFmtId="0" fontId="1" fillId="0" borderId="0" xfId="0" applyFont="1" applyAlignment="1">
      <alignment vertical="center"/>
    </xf>
    <xf numFmtId="0" fontId="0" fillId="4" borderId="0" xfId="0" applyFill="1" applyAlignment="1" applyProtection="1">
      <alignment vertical="center"/>
    </xf>
    <xf numFmtId="0" fontId="39" fillId="4" borderId="0" xfId="0" applyFont="1" applyFill="1" applyAlignment="1">
      <alignment vertical="center"/>
    </xf>
    <xf numFmtId="0" fontId="0" fillId="4" borderId="0" xfId="0" applyFont="1" applyFill="1" applyAlignment="1" applyProtection="1">
      <alignment vertical="center"/>
    </xf>
    <xf numFmtId="0" fontId="1" fillId="7" borderId="31" xfId="0" applyFont="1" applyFill="1" applyBorder="1" applyAlignment="1" applyProtection="1">
      <alignment vertical="center"/>
    </xf>
    <xf numFmtId="0" fontId="1" fillId="7" borderId="33" xfId="0" applyFont="1" applyFill="1" applyBorder="1" applyAlignment="1" applyProtection="1">
      <alignment vertical="center"/>
    </xf>
    <xf numFmtId="0" fontId="0" fillId="7" borderId="35" xfId="0" applyFill="1" applyBorder="1" applyAlignment="1" applyProtection="1">
      <alignment vertical="center"/>
    </xf>
    <xf numFmtId="0" fontId="0" fillId="7" borderId="37" xfId="0" applyFill="1" applyBorder="1" applyAlignment="1" applyProtection="1">
      <alignment vertical="center"/>
    </xf>
    <xf numFmtId="0" fontId="0" fillId="7" borderId="33" xfId="0" applyFill="1" applyBorder="1" applyAlignment="1" applyProtection="1">
      <alignment vertical="center"/>
    </xf>
    <xf numFmtId="0" fontId="21" fillId="4" borderId="0" xfId="0" applyFont="1" applyFill="1" applyAlignment="1">
      <alignment vertical="center"/>
    </xf>
    <xf numFmtId="165" fontId="0" fillId="10" borderId="51" xfId="10" applyNumberFormat="1" applyFont="1" applyFill="1" applyBorder="1" applyAlignment="1" applyProtection="1">
      <alignment vertical="center" wrapText="1"/>
    </xf>
    <xf numFmtId="165" fontId="0" fillId="10" borderId="52" xfId="10" applyNumberFormat="1" applyFont="1" applyFill="1" applyBorder="1" applyAlignment="1" applyProtection="1">
      <alignment vertical="center" wrapText="1"/>
    </xf>
    <xf numFmtId="165" fontId="0" fillId="10" borderId="53" xfId="10" applyNumberFormat="1" applyFont="1" applyFill="1" applyBorder="1" applyAlignment="1" applyProtection="1">
      <alignment vertical="center" wrapText="1"/>
    </xf>
    <xf numFmtId="0" fontId="0" fillId="10" borderId="0" xfId="0" applyFill="1" applyAlignment="1">
      <alignment vertical="center"/>
    </xf>
    <xf numFmtId="0" fontId="0" fillId="0" borderId="0" xfId="0" applyAlignment="1" applyProtection="1">
      <alignment vertical="center"/>
      <protection locked="0"/>
    </xf>
    <xf numFmtId="0" fontId="33" fillId="0" borderId="0" xfId="0" applyFont="1" applyAlignment="1">
      <alignment horizontal="center" vertical="center" wrapText="1"/>
    </xf>
    <xf numFmtId="0" fontId="33" fillId="12" borderId="0" xfId="0" applyFont="1" applyFill="1" applyAlignment="1">
      <alignment horizontal="center" vertical="center" wrapText="1"/>
    </xf>
    <xf numFmtId="0" fontId="1" fillId="7" borderId="21" xfId="0" applyFont="1" applyFill="1" applyBorder="1" applyAlignment="1">
      <alignment horizontal="center" vertical="center" wrapText="1"/>
    </xf>
    <xf numFmtId="0" fontId="1" fillId="8" borderId="21" xfId="0" applyFont="1" applyFill="1" applyBorder="1" applyAlignment="1">
      <alignment horizontal="center" vertical="center"/>
    </xf>
    <xf numFmtId="0" fontId="0" fillId="8" borderId="12" xfId="0" applyFill="1" applyBorder="1" applyAlignment="1">
      <alignment horizontal="center" vertical="center"/>
    </xf>
    <xf numFmtId="0" fontId="0" fillId="13" borderId="22" xfId="0" applyFill="1" applyBorder="1" applyAlignment="1">
      <alignment horizontal="center" vertical="center"/>
    </xf>
    <xf numFmtId="0" fontId="0" fillId="13" borderId="22" xfId="0" applyFill="1" applyBorder="1" applyAlignment="1">
      <alignment horizontal="center" vertical="center" wrapText="1"/>
    </xf>
    <xf numFmtId="14" fontId="0" fillId="0" borderId="41" xfId="10" applyNumberFormat="1" applyFont="1" applyBorder="1" applyAlignment="1" applyProtection="1">
      <alignment vertical="center" wrapText="1"/>
      <protection locked="0"/>
    </xf>
    <xf numFmtId="14" fontId="0" fillId="0" borderId="44" xfId="10" applyNumberFormat="1" applyFont="1" applyBorder="1" applyAlignment="1" applyProtection="1">
      <alignment vertical="center" wrapText="1"/>
      <protection locked="0"/>
    </xf>
    <xf numFmtId="14" fontId="0" fillId="0" borderId="46" xfId="10" applyNumberFormat="1" applyFont="1" applyBorder="1" applyAlignment="1" applyProtection="1">
      <alignment vertical="center" wrapText="1"/>
      <protection locked="0"/>
    </xf>
    <xf numFmtId="49" fontId="0" fillId="0" borderId="41" xfId="0" applyNumberFormat="1" applyBorder="1" applyAlignment="1" applyProtection="1">
      <alignment vertical="center" wrapText="1"/>
      <protection locked="0"/>
    </xf>
    <xf numFmtId="49" fontId="0" fillId="0" borderId="44" xfId="0" applyNumberFormat="1" applyBorder="1" applyAlignment="1" applyProtection="1">
      <alignment vertical="center" wrapText="1"/>
      <protection locked="0"/>
    </xf>
    <xf numFmtId="49" fontId="0" fillId="0" borderId="46" xfId="0" applyNumberFormat="1" applyBorder="1" applyAlignment="1" applyProtection="1">
      <alignment vertical="center" wrapText="1"/>
      <protection locked="0"/>
    </xf>
    <xf numFmtId="14" fontId="0" fillId="0" borderId="43" xfId="10" applyNumberFormat="1" applyFont="1" applyBorder="1" applyAlignment="1" applyProtection="1">
      <alignment vertical="center" wrapText="1"/>
      <protection locked="0"/>
    </xf>
    <xf numFmtId="14" fontId="0" fillId="0" borderId="45" xfId="10" applyNumberFormat="1" applyFont="1" applyBorder="1" applyAlignment="1" applyProtection="1">
      <alignment vertical="center" wrapText="1"/>
      <protection locked="0"/>
    </xf>
    <xf numFmtId="14" fontId="0" fillId="0" borderId="48" xfId="10" applyNumberFormat="1" applyFont="1" applyBorder="1" applyAlignment="1" applyProtection="1">
      <alignment vertical="center" wrapText="1"/>
      <protection locked="0"/>
    </xf>
    <xf numFmtId="0" fontId="0" fillId="7" borderId="22" xfId="0" applyFill="1" applyBorder="1" applyAlignment="1">
      <alignment horizontal="center" vertical="center" wrapText="1"/>
    </xf>
    <xf numFmtId="44" fontId="1" fillId="8" borderId="23" xfId="10" applyFont="1" applyFill="1" applyBorder="1" applyAlignment="1" applyProtection="1">
      <alignment vertical="center"/>
    </xf>
    <xf numFmtId="0" fontId="1" fillId="7" borderId="35" xfId="0" applyFont="1" applyFill="1" applyBorder="1" applyAlignment="1">
      <alignment vertical="center"/>
    </xf>
    <xf numFmtId="0" fontId="32" fillId="7" borderId="26" xfId="0" applyFont="1" applyFill="1" applyBorder="1" applyAlignment="1">
      <alignment horizontal="left" vertical="center" wrapText="1"/>
    </xf>
    <xf numFmtId="0" fontId="32" fillId="7" borderId="27" xfId="0" applyFont="1" applyFill="1" applyBorder="1" applyAlignment="1">
      <alignment horizontal="left" vertical="center" wrapText="1"/>
    </xf>
    <xf numFmtId="0" fontId="37" fillId="0" borderId="0" xfId="0" applyFont="1" applyFill="1" applyBorder="1" applyAlignment="1">
      <alignment vertical="center" wrapText="1"/>
    </xf>
    <xf numFmtId="0" fontId="1" fillId="7" borderId="31" xfId="0" applyFont="1" applyFill="1" applyBorder="1" applyAlignment="1">
      <alignment vertical="center"/>
    </xf>
    <xf numFmtId="44" fontId="1" fillId="9" borderId="32" xfId="0" applyNumberFormat="1" applyFont="1" applyFill="1" applyBorder="1" applyAlignment="1" applyProtection="1">
      <alignment vertical="center"/>
      <protection locked="0"/>
    </xf>
    <xf numFmtId="166" fontId="1" fillId="9" borderId="36" xfId="11" applyNumberFormat="1" applyFont="1" applyFill="1" applyBorder="1" applyAlignment="1" applyProtection="1">
      <alignment vertical="center"/>
      <protection locked="0"/>
    </xf>
    <xf numFmtId="0" fontId="18" fillId="10" borderId="18" xfId="0" applyFont="1" applyFill="1" applyBorder="1" applyAlignment="1">
      <alignment horizontal="center" vertical="center" wrapText="1"/>
    </xf>
    <xf numFmtId="44" fontId="53" fillId="5" borderId="1" xfId="10" applyFont="1" applyFill="1" applyBorder="1" applyAlignment="1">
      <alignment horizontal="center" vertical="center" wrapText="1"/>
    </xf>
    <xf numFmtId="0" fontId="18" fillId="10" borderId="58" xfId="0" applyFont="1" applyFill="1" applyBorder="1" applyAlignment="1">
      <alignment vertical="center" wrapText="1"/>
    </xf>
    <xf numFmtId="2" fontId="18" fillId="10" borderId="1" xfId="0" applyNumberFormat="1" applyFont="1" applyFill="1" applyBorder="1" applyAlignment="1">
      <alignment horizontal="center" vertical="center" wrapText="1"/>
    </xf>
    <xf numFmtId="0" fontId="18" fillId="10" borderId="1" xfId="0" applyFont="1" applyFill="1" applyBorder="1" applyAlignment="1">
      <alignment horizontal="center" vertical="center" wrapText="1"/>
    </xf>
    <xf numFmtId="44" fontId="18" fillId="10" borderId="1" xfId="10" applyFont="1" applyFill="1" applyBorder="1" applyAlignment="1">
      <alignment horizontal="center" vertical="center" wrapText="1"/>
    </xf>
    <xf numFmtId="49" fontId="18" fillId="10" borderId="1" xfId="0" applyNumberFormat="1" applyFont="1" applyFill="1" applyBorder="1" applyAlignment="1">
      <alignment horizontal="center" vertical="center" wrapText="1"/>
    </xf>
    <xf numFmtId="164" fontId="18" fillId="10" borderId="1" xfId="10" applyNumberFormat="1" applyFont="1" applyFill="1" applyBorder="1" applyAlignment="1">
      <alignment horizontal="right" vertical="center" wrapText="1"/>
    </xf>
    <xf numFmtId="2" fontId="18" fillId="10" borderId="57" xfId="0" applyNumberFormat="1" applyFont="1" applyFill="1" applyBorder="1" applyAlignment="1">
      <alignment horizontal="center" vertical="center" wrapText="1"/>
    </xf>
    <xf numFmtId="0" fontId="1" fillId="7" borderId="9" xfId="0" applyFont="1" applyFill="1" applyBorder="1" applyAlignment="1" applyProtection="1">
      <alignment horizontal="left" vertical="center"/>
    </xf>
    <xf numFmtId="0" fontId="1" fillId="7" borderId="12" xfId="0" applyFont="1" applyFill="1" applyBorder="1" applyAlignment="1" applyProtection="1">
      <alignment horizontal="left" vertical="center"/>
    </xf>
    <xf numFmtId="0" fontId="1" fillId="7" borderId="60" xfId="0" applyFont="1" applyFill="1" applyBorder="1" applyAlignment="1">
      <alignment vertical="center"/>
    </xf>
    <xf numFmtId="0" fontId="1" fillId="7" borderId="61" xfId="0" applyFont="1" applyFill="1" applyBorder="1" applyAlignment="1">
      <alignment vertical="center"/>
    </xf>
    <xf numFmtId="0" fontId="0" fillId="0" borderId="21" xfId="0" applyBorder="1" applyAlignment="1" applyProtection="1">
      <alignment horizontal="center" vertical="center"/>
      <protection locked="0"/>
    </xf>
    <xf numFmtId="0" fontId="1" fillId="7" borderId="21" xfId="0" applyFont="1" applyFill="1" applyBorder="1" applyAlignment="1" applyProtection="1">
      <alignment vertical="center"/>
    </xf>
    <xf numFmtId="0" fontId="32" fillId="7" borderId="21" xfId="0" applyFont="1" applyFill="1" applyBorder="1" applyAlignment="1">
      <alignment vertical="center" wrapText="1"/>
    </xf>
    <xf numFmtId="0" fontId="32" fillId="0" borderId="21" xfId="0" applyFont="1" applyBorder="1" applyAlignment="1" applyProtection="1">
      <alignment horizontal="left" vertical="center" wrapText="1"/>
      <protection locked="0"/>
    </xf>
    <xf numFmtId="0" fontId="32" fillId="7" borderId="21" xfId="0" applyFont="1" applyFill="1" applyBorder="1" applyAlignment="1">
      <alignment horizontal="justify" vertical="center" wrapText="1"/>
    </xf>
    <xf numFmtId="0" fontId="33" fillId="10" borderId="0" xfId="0" applyFont="1" applyFill="1" applyAlignment="1">
      <alignment horizontal="left" vertical="center" indent="2"/>
    </xf>
    <xf numFmtId="0" fontId="0" fillId="10" borderId="51" xfId="0" applyFill="1" applyBorder="1" applyAlignment="1" applyProtection="1">
      <alignment horizontal="left" vertical="center" wrapText="1" indent="2"/>
    </xf>
    <xf numFmtId="0" fontId="0" fillId="10" borderId="52" xfId="0" applyFill="1" applyBorder="1" applyAlignment="1" applyProtection="1">
      <alignment horizontal="left" vertical="center" wrapText="1" indent="2"/>
    </xf>
    <xf numFmtId="0" fontId="0" fillId="10" borderId="53" xfId="0" applyFill="1" applyBorder="1" applyAlignment="1" applyProtection="1">
      <alignment horizontal="left" vertical="center" wrapText="1" indent="2"/>
    </xf>
    <xf numFmtId="0" fontId="1" fillId="0" borderId="22" xfId="0" applyFont="1" applyFill="1" applyBorder="1" applyAlignment="1" applyProtection="1">
      <alignment vertical="center"/>
    </xf>
    <xf numFmtId="166" fontId="1" fillId="8" borderId="23" xfId="11" applyNumberFormat="1" applyFont="1" applyFill="1" applyBorder="1" applyAlignment="1" applyProtection="1">
      <alignment horizontal="center" vertical="center"/>
    </xf>
    <xf numFmtId="0" fontId="0" fillId="10" borderId="51" xfId="0" applyFill="1" applyBorder="1" applyAlignment="1">
      <alignment horizontal="right" vertical="center"/>
    </xf>
    <xf numFmtId="0" fontId="0" fillId="10" borderId="52" xfId="0" applyFill="1" applyBorder="1" applyAlignment="1">
      <alignment horizontal="right" vertical="center"/>
    </xf>
    <xf numFmtId="0" fontId="0" fillId="10" borderId="53" xfId="0" applyFill="1" applyBorder="1" applyAlignment="1">
      <alignment horizontal="right" vertical="center"/>
    </xf>
    <xf numFmtId="0" fontId="26" fillId="7" borderId="5" xfId="0" applyFont="1" applyFill="1" applyBorder="1" applyAlignment="1">
      <alignment horizontal="right" vertical="center"/>
    </xf>
    <xf numFmtId="0" fontId="26" fillId="7" borderId="6" xfId="0" applyFont="1" applyFill="1" applyBorder="1" applyAlignment="1">
      <alignment horizontal="right" vertical="center"/>
    </xf>
    <xf numFmtId="0" fontId="0" fillId="4" borderId="0" xfId="0" applyFill="1" applyBorder="1" applyAlignment="1">
      <alignment horizontal="left" vertical="top" wrapText="1"/>
    </xf>
    <xf numFmtId="0" fontId="0" fillId="4" borderId="0" xfId="0" applyFill="1" applyBorder="1" applyAlignment="1">
      <alignment horizontal="left" vertical="top"/>
    </xf>
    <xf numFmtId="0" fontId="10" fillId="4" borderId="0" xfId="0" applyFont="1" applyFill="1" applyBorder="1" applyAlignment="1">
      <alignment horizontal="left" vertical="center"/>
    </xf>
    <xf numFmtId="0" fontId="7" fillId="4" borderId="0" xfId="0" applyFont="1" applyFill="1" applyBorder="1" applyAlignment="1">
      <alignment horizontal="center" vertical="center"/>
    </xf>
    <xf numFmtId="0" fontId="20" fillId="0" borderId="0" xfId="0" applyFont="1" applyFill="1" applyBorder="1" applyAlignment="1">
      <alignment horizontal="left" vertical="top" wrapText="1"/>
    </xf>
    <xf numFmtId="0" fontId="17" fillId="12" borderId="0" xfId="0" applyFont="1" applyFill="1" applyBorder="1" applyAlignment="1">
      <alignment horizontal="left" vertical="center" wrapText="1"/>
    </xf>
    <xf numFmtId="0" fontId="0" fillId="12" borderId="0" xfId="0" applyFill="1" applyBorder="1" applyAlignment="1">
      <alignment horizontal="left" vertical="center" wrapText="1"/>
    </xf>
    <xf numFmtId="0" fontId="14" fillId="4" borderId="7"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15" xfId="0" applyFont="1" applyFill="1" applyBorder="1" applyAlignment="1">
      <alignment horizontal="center" vertical="center"/>
    </xf>
    <xf numFmtId="0" fontId="23" fillId="7" borderId="16" xfId="0" applyFont="1" applyFill="1" applyBorder="1" applyAlignment="1">
      <alignment horizontal="center" vertical="center"/>
    </xf>
    <xf numFmtId="0" fontId="23" fillId="7" borderId="4" xfId="0" applyFont="1" applyFill="1" applyBorder="1" applyAlignment="1">
      <alignment horizontal="center" vertical="center"/>
    </xf>
    <xf numFmtId="0" fontId="23" fillId="7" borderId="17" xfId="0" applyFont="1" applyFill="1" applyBorder="1" applyAlignment="1">
      <alignment horizontal="center" vertical="center"/>
    </xf>
    <xf numFmtId="0" fontId="15" fillId="4" borderId="0" xfId="0" applyFont="1" applyFill="1" applyBorder="1" applyAlignment="1">
      <alignment horizontal="center" vertical="center" wrapText="1"/>
    </xf>
    <xf numFmtId="0" fontId="0" fillId="10" borderId="6" xfId="0" applyFill="1" applyBorder="1" applyAlignment="1">
      <alignment horizontal="center" vertical="center"/>
    </xf>
    <xf numFmtId="0" fontId="0" fillId="10" borderId="14" xfId="0" applyFill="1" applyBorder="1" applyAlignment="1">
      <alignment horizontal="center" vertical="center"/>
    </xf>
    <xf numFmtId="0" fontId="0" fillId="10" borderId="5" xfId="0" applyFill="1" applyBorder="1" applyAlignment="1">
      <alignment horizontal="center" vertical="center"/>
    </xf>
    <xf numFmtId="0" fontId="38" fillId="0" borderId="21" xfId="0" applyFont="1" applyBorder="1" applyAlignment="1" applyProtection="1">
      <alignment horizontal="center" vertical="top" wrapText="1"/>
      <protection locked="0"/>
    </xf>
    <xf numFmtId="0" fontId="24" fillId="7" borderId="5" xfId="0" applyFont="1" applyFill="1" applyBorder="1" applyAlignment="1" applyProtection="1">
      <alignment horizontal="center" vertical="center" wrapText="1"/>
    </xf>
    <xf numFmtId="0" fontId="24" fillId="7" borderId="6" xfId="0" applyFont="1" applyFill="1" applyBorder="1" applyAlignment="1" applyProtection="1">
      <alignment horizontal="center" vertical="center" wrapText="1"/>
    </xf>
    <xf numFmtId="0" fontId="24" fillId="7" borderId="14" xfId="0" applyFont="1" applyFill="1" applyBorder="1" applyAlignment="1" applyProtection="1">
      <alignment horizontal="center" vertical="center" wrapText="1"/>
    </xf>
    <xf numFmtId="0" fontId="24" fillId="7" borderId="16" xfId="0" applyFont="1" applyFill="1" applyBorder="1" applyAlignment="1" applyProtection="1">
      <alignment horizontal="center" vertical="center"/>
    </xf>
    <xf numFmtId="0" fontId="24" fillId="7" borderId="4" xfId="0" applyFont="1" applyFill="1" applyBorder="1" applyAlignment="1" applyProtection="1">
      <alignment horizontal="center" vertical="center"/>
    </xf>
    <xf numFmtId="0" fontId="24" fillId="7" borderId="17" xfId="0" applyFont="1" applyFill="1" applyBorder="1" applyAlignment="1" applyProtection="1">
      <alignment horizontal="center" vertical="center"/>
    </xf>
    <xf numFmtId="0" fontId="0" fillId="4" borderId="21" xfId="0" applyFill="1" applyBorder="1" applyAlignment="1" applyProtection="1">
      <alignment horizontal="left" vertical="center"/>
      <protection locked="0"/>
    </xf>
    <xf numFmtId="49" fontId="0" fillId="4" borderId="21" xfId="0" applyNumberFormat="1" applyFill="1" applyBorder="1" applyAlignment="1" applyProtection="1">
      <alignment horizontal="left" vertical="center"/>
      <protection locked="0"/>
    </xf>
    <xf numFmtId="0" fontId="1" fillId="7" borderId="9" xfId="0" applyFont="1" applyFill="1" applyBorder="1" applyAlignment="1">
      <alignment horizontal="center" vertical="center"/>
    </xf>
    <xf numFmtId="0" fontId="1" fillId="7" borderId="11" xfId="0" applyFont="1" applyFill="1" applyBorder="1" applyAlignment="1">
      <alignment horizontal="center" vertical="center"/>
    </xf>
    <xf numFmtId="0" fontId="1" fillId="7" borderId="12" xfId="0" applyFont="1" applyFill="1" applyBorder="1" applyAlignment="1">
      <alignment horizontal="center" vertical="center"/>
    </xf>
    <xf numFmtId="0" fontId="1" fillId="8" borderId="9"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0" fillId="4" borderId="21" xfId="0" applyFill="1" applyBorder="1" applyAlignment="1" applyProtection="1">
      <alignment horizontal="left" vertical="center" wrapText="1"/>
      <protection locked="0"/>
    </xf>
    <xf numFmtId="0" fontId="1" fillId="7" borderId="21" xfId="0" applyFont="1" applyFill="1" applyBorder="1" applyAlignment="1" applyProtection="1">
      <alignment horizontal="left" vertical="center"/>
    </xf>
    <xf numFmtId="7" fontId="1" fillId="4" borderId="21" xfId="10" applyNumberFormat="1" applyFont="1" applyFill="1" applyBorder="1" applyAlignment="1" applyProtection="1">
      <alignment horizontal="center" vertical="center"/>
      <protection locked="0"/>
    </xf>
    <xf numFmtId="166" fontId="10" fillId="4" borderId="21" xfId="11" applyNumberFormat="1" applyFont="1" applyFill="1" applyBorder="1" applyAlignment="1" applyProtection="1">
      <alignment horizontal="center" vertical="center"/>
      <protection locked="0"/>
    </xf>
    <xf numFmtId="0" fontId="34" fillId="12" borderId="21" xfId="0" applyFont="1" applyFill="1" applyBorder="1" applyAlignment="1">
      <alignment horizontal="center" vertical="center" wrapText="1"/>
    </xf>
    <xf numFmtId="0" fontId="32" fillId="0" borderId="21" xfId="0" applyFont="1" applyBorder="1" applyAlignment="1" applyProtection="1">
      <alignment horizontal="center" vertical="center" wrapText="1"/>
      <protection locked="0"/>
    </xf>
    <xf numFmtId="0" fontId="1" fillId="7" borderId="21" xfId="0" applyFont="1" applyFill="1" applyBorder="1" applyAlignment="1">
      <alignment horizontal="left" vertical="center"/>
    </xf>
    <xf numFmtId="0" fontId="0" fillId="4" borderId="0" xfId="0" applyFill="1" applyBorder="1" applyAlignment="1">
      <alignment horizontal="left" vertical="center" wrapText="1"/>
    </xf>
    <xf numFmtId="0" fontId="45" fillId="7" borderId="10" xfId="0" applyFont="1" applyFill="1" applyBorder="1" applyAlignment="1">
      <alignment horizontal="center" vertical="center" wrapText="1"/>
    </xf>
    <xf numFmtId="0" fontId="45" fillId="7" borderId="13" xfId="0" applyFont="1" applyFill="1" applyBorder="1" applyAlignment="1">
      <alignment horizontal="center" vertical="center" wrapText="1"/>
    </xf>
    <xf numFmtId="0" fontId="49" fillId="20" borderId="9" xfId="0" applyFont="1" applyFill="1" applyBorder="1" applyAlignment="1">
      <alignment horizontal="center" vertical="center"/>
    </xf>
    <xf numFmtId="0" fontId="49" fillId="20" borderId="11" xfId="0" applyFont="1" applyFill="1" applyBorder="1" applyAlignment="1">
      <alignment horizontal="center" vertical="center"/>
    </xf>
    <xf numFmtId="0" fontId="1" fillId="2" borderId="2" xfId="0" applyFont="1" applyFill="1" applyBorder="1" applyAlignment="1">
      <alignment horizontal="right" vertical="center" wrapText="1"/>
    </xf>
    <xf numFmtId="0" fontId="1" fillId="2" borderId="8" xfId="0" applyFont="1" applyFill="1" applyBorder="1" applyAlignment="1">
      <alignment horizontal="right" vertical="center" wrapText="1"/>
    </xf>
    <xf numFmtId="0" fontId="1" fillId="2" borderId="3" xfId="0" applyFont="1" applyFill="1" applyBorder="1" applyAlignment="1">
      <alignment horizontal="right" vertical="center" wrapText="1"/>
    </xf>
    <xf numFmtId="0" fontId="1" fillId="2" borderId="20" xfId="0" applyFont="1" applyFill="1" applyBorder="1" applyAlignment="1">
      <alignment horizontal="right" vertical="center" wrapText="1"/>
    </xf>
    <xf numFmtId="0" fontId="1" fillId="2" borderId="1" xfId="0" applyFont="1" applyFill="1" applyBorder="1" applyAlignment="1">
      <alignment horizontal="right" vertical="center" wrapText="1"/>
    </xf>
    <xf numFmtId="0" fontId="50" fillId="21" borderId="9" xfId="0" applyFont="1" applyFill="1" applyBorder="1" applyAlignment="1">
      <alignment horizontal="center" vertical="center" wrapText="1"/>
    </xf>
    <xf numFmtId="0" fontId="50" fillId="21" borderId="11" xfId="0" applyFont="1" applyFill="1" applyBorder="1" applyAlignment="1">
      <alignment horizontal="center" vertical="center" wrapText="1"/>
    </xf>
    <xf numFmtId="0" fontId="50" fillId="21" borderId="12" xfId="0" applyFont="1" applyFill="1" applyBorder="1" applyAlignment="1">
      <alignment horizontal="center" vertical="center" wrapText="1"/>
    </xf>
    <xf numFmtId="0" fontId="47" fillId="8" borderId="19" xfId="0" applyFont="1" applyFill="1" applyBorder="1" applyAlignment="1">
      <alignment horizontal="center" vertical="center" wrapText="1"/>
    </xf>
    <xf numFmtId="0" fontId="47" fillId="8" borderId="8" xfId="0" applyFont="1" applyFill="1" applyBorder="1" applyAlignment="1">
      <alignment horizontal="center" vertical="center" wrapText="1"/>
    </xf>
    <xf numFmtId="0" fontId="47" fillId="8" borderId="3" xfId="0" applyFont="1" applyFill="1" applyBorder="1" applyAlignment="1">
      <alignment horizontal="center" vertical="center" wrapText="1"/>
    </xf>
    <xf numFmtId="0" fontId="18" fillId="10" borderId="49" xfId="0" applyFont="1" applyFill="1" applyBorder="1" applyAlignment="1">
      <alignment horizontal="right" vertical="center" wrapText="1" indent="2"/>
    </xf>
    <xf numFmtId="0" fontId="18" fillId="10" borderId="42" xfId="0" applyFont="1" applyFill="1" applyBorder="1" applyAlignment="1">
      <alignment horizontal="right" vertical="center" wrapText="1" indent="2"/>
    </xf>
    <xf numFmtId="44" fontId="18" fillId="10" borderId="59" xfId="10" applyFont="1" applyFill="1" applyBorder="1" applyAlignment="1">
      <alignment horizontal="right" vertical="center" wrapText="1" indent="2"/>
    </xf>
    <xf numFmtId="44" fontId="18" fillId="10" borderId="42" xfId="10" applyFont="1" applyFill="1" applyBorder="1" applyAlignment="1">
      <alignment horizontal="right" vertical="center" wrapText="1" indent="2"/>
    </xf>
    <xf numFmtId="44" fontId="18" fillId="10" borderId="58" xfId="10" applyFont="1" applyFill="1" applyBorder="1" applyAlignment="1">
      <alignment horizontal="right" vertical="center" wrapText="1" indent="2"/>
    </xf>
    <xf numFmtId="0" fontId="38" fillId="0" borderId="5" xfId="0" applyFont="1" applyBorder="1" applyAlignment="1" applyProtection="1">
      <alignment horizontal="center" vertical="top" wrapText="1"/>
      <protection locked="0"/>
    </xf>
    <xf numFmtId="0" fontId="38" fillId="0" borderId="6" xfId="0" applyFont="1" applyBorder="1" applyAlignment="1" applyProtection="1">
      <alignment horizontal="center" vertical="top" wrapText="1"/>
      <protection locked="0"/>
    </xf>
    <xf numFmtId="0" fontId="38" fillId="0" borderId="14" xfId="0" applyFont="1" applyBorder="1" applyAlignment="1" applyProtection="1">
      <alignment horizontal="center" vertical="top" wrapText="1"/>
      <protection locked="0"/>
    </xf>
    <xf numFmtId="0" fontId="38" fillId="0" borderId="7" xfId="0" applyFont="1" applyBorder="1" applyAlignment="1" applyProtection="1">
      <alignment horizontal="center" vertical="top" wrapText="1"/>
      <protection locked="0"/>
    </xf>
    <xf numFmtId="0" fontId="38" fillId="0" borderId="0" xfId="0" applyFont="1" applyBorder="1" applyAlignment="1" applyProtection="1">
      <alignment horizontal="center" vertical="top" wrapText="1"/>
      <protection locked="0"/>
    </xf>
    <xf numFmtId="0" fontId="38" fillId="0" borderId="15" xfId="0" applyFont="1" applyBorder="1" applyAlignment="1" applyProtection="1">
      <alignment horizontal="center" vertical="top" wrapText="1"/>
      <protection locked="0"/>
    </xf>
    <xf numFmtId="0" fontId="38" fillId="0" borderId="16" xfId="0" applyFont="1" applyBorder="1" applyAlignment="1" applyProtection="1">
      <alignment horizontal="center" vertical="top" wrapText="1"/>
      <protection locked="0"/>
    </xf>
    <xf numFmtId="0" fontId="38" fillId="0" borderId="4" xfId="0" applyFont="1" applyBorder="1" applyAlignment="1" applyProtection="1">
      <alignment horizontal="center" vertical="top" wrapText="1"/>
      <protection locked="0"/>
    </xf>
    <xf numFmtId="0" fontId="38" fillId="0" borderId="17" xfId="0" applyFont="1" applyBorder="1" applyAlignment="1" applyProtection="1">
      <alignment horizontal="center" vertical="top" wrapText="1"/>
      <protection locked="0"/>
    </xf>
    <xf numFmtId="0" fontId="51" fillId="22" borderId="54" xfId="0" applyFont="1" applyFill="1" applyBorder="1" applyAlignment="1">
      <alignment horizontal="center" vertical="center"/>
    </xf>
    <xf numFmtId="0" fontId="51" fillId="23" borderId="55" xfId="0" applyFont="1" applyFill="1" applyBorder="1" applyAlignment="1">
      <alignment horizontal="center" vertical="center"/>
    </xf>
    <xf numFmtId="0" fontId="51" fillId="23" borderId="0" xfId="0" applyFont="1" applyFill="1" applyBorder="1" applyAlignment="1">
      <alignment horizontal="center" vertical="center"/>
    </xf>
    <xf numFmtId="0" fontId="34" fillId="19" borderId="9" xfId="0" applyFont="1" applyFill="1" applyBorder="1" applyAlignment="1">
      <alignment horizontal="center" vertical="center" wrapText="1"/>
    </xf>
    <xf numFmtId="0" fontId="34" fillId="19" borderId="11" xfId="0" applyFont="1" applyFill="1" applyBorder="1" applyAlignment="1">
      <alignment horizontal="center" vertical="center" wrapText="1"/>
    </xf>
    <xf numFmtId="0" fontId="34" fillId="19" borderId="12" xfId="0" applyFont="1" applyFill="1" applyBorder="1" applyAlignment="1">
      <alignment horizontal="center" vertical="center" wrapText="1"/>
    </xf>
    <xf numFmtId="0" fontId="32" fillId="0" borderId="9" xfId="0" applyFont="1" applyBorder="1" applyAlignment="1" applyProtection="1">
      <alignment horizontal="left" vertical="center" wrapText="1"/>
      <protection locked="0"/>
    </xf>
    <xf numFmtId="0" fontId="32" fillId="0" borderId="11" xfId="0" applyFont="1" applyBorder="1" applyAlignment="1" applyProtection="1">
      <alignment horizontal="left" vertical="center" wrapText="1"/>
      <protection locked="0"/>
    </xf>
    <xf numFmtId="0" fontId="32" fillId="0" borderId="12" xfId="0" applyFont="1" applyBorder="1" applyAlignment="1" applyProtection="1">
      <alignment horizontal="left" vertical="center" wrapText="1"/>
      <protection locked="0"/>
    </xf>
    <xf numFmtId="0" fontId="32" fillId="0" borderId="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29" fillId="17" borderId="7" xfId="0" applyFont="1" applyFill="1" applyBorder="1" applyAlignment="1">
      <alignment horizontal="center" vertical="center" wrapText="1"/>
    </xf>
    <xf numFmtId="0" fontId="28" fillId="17" borderId="0" xfId="0" applyFont="1" applyFill="1" applyBorder="1" applyAlignment="1">
      <alignment horizontal="center" vertical="center" wrapText="1"/>
    </xf>
    <xf numFmtId="0" fontId="0" fillId="10" borderId="21" xfId="0" applyFill="1" applyBorder="1" applyAlignment="1" applyProtection="1">
      <alignment horizontal="left" vertical="center"/>
    </xf>
    <xf numFmtId="0" fontId="55" fillId="7" borderId="39" xfId="0" applyFont="1" applyFill="1" applyBorder="1" applyAlignment="1">
      <alignment horizontal="center" vertical="center" wrapText="1"/>
    </xf>
    <xf numFmtId="0" fontId="55" fillId="7" borderId="40" xfId="0" applyFont="1" applyFill="1" applyBorder="1" applyAlignment="1">
      <alignment horizontal="center" vertical="center" wrapText="1"/>
    </xf>
    <xf numFmtId="0" fontId="36" fillId="0" borderId="62" xfId="0" applyFont="1" applyFill="1" applyBorder="1" applyAlignment="1">
      <alignment horizontal="center" vertical="center" wrapText="1"/>
    </xf>
    <xf numFmtId="0" fontId="36" fillId="0" borderId="40" xfId="0" applyFont="1" applyFill="1" applyBorder="1" applyAlignment="1">
      <alignment horizontal="center" vertical="center" wrapText="1"/>
    </xf>
    <xf numFmtId="7" fontId="1" fillId="10" borderId="39" xfId="10" applyNumberFormat="1" applyFont="1" applyFill="1" applyBorder="1" applyAlignment="1" applyProtection="1">
      <alignment horizontal="center" vertical="center"/>
    </xf>
    <xf numFmtId="7" fontId="1" fillId="10" borderId="56" xfId="10" applyNumberFormat="1" applyFont="1" applyFill="1" applyBorder="1" applyAlignment="1" applyProtection="1">
      <alignment horizontal="center" vertical="center"/>
    </xf>
    <xf numFmtId="7" fontId="1" fillId="10" borderId="40" xfId="10" applyNumberFormat="1" applyFont="1" applyFill="1" applyBorder="1" applyAlignment="1" applyProtection="1">
      <alignment horizontal="center" vertical="center"/>
    </xf>
    <xf numFmtId="166" fontId="1" fillId="10" borderId="39" xfId="11" applyNumberFormat="1" applyFont="1" applyFill="1" applyBorder="1" applyAlignment="1" applyProtection="1">
      <alignment horizontal="center" vertical="center"/>
    </xf>
    <xf numFmtId="166" fontId="1" fillId="10" borderId="56" xfId="11" applyNumberFormat="1" applyFont="1" applyFill="1" applyBorder="1" applyAlignment="1" applyProtection="1">
      <alignment horizontal="center" vertical="center"/>
    </xf>
    <xf numFmtId="166" fontId="1" fillId="10" borderId="40" xfId="11" applyNumberFormat="1" applyFont="1" applyFill="1" applyBorder="1" applyAlignment="1" applyProtection="1">
      <alignment horizontal="center" vertical="center"/>
    </xf>
    <xf numFmtId="0" fontId="36" fillId="6" borderId="9" xfId="0" quotePrefix="1" applyNumberFormat="1" applyFont="1" applyFill="1" applyBorder="1" applyAlignment="1">
      <alignment horizontal="left" vertical="center" wrapText="1"/>
    </xf>
    <xf numFmtId="0" fontId="36" fillId="6" borderId="11" xfId="0" applyNumberFormat="1" applyFont="1" applyFill="1" applyBorder="1" applyAlignment="1">
      <alignment horizontal="left" vertical="center" wrapText="1"/>
    </xf>
    <xf numFmtId="0" fontId="36" fillId="6" borderId="12" xfId="0" applyNumberFormat="1" applyFont="1" applyFill="1" applyBorder="1" applyAlignment="1">
      <alignment horizontal="left" vertical="center" wrapText="1"/>
    </xf>
    <xf numFmtId="0" fontId="37" fillId="6" borderId="9" xfId="0" applyFont="1" applyFill="1" applyBorder="1" applyAlignment="1">
      <alignment horizontal="left" vertical="center" wrapText="1"/>
    </xf>
    <xf numFmtId="0" fontId="37" fillId="6" borderId="11" xfId="0" applyFont="1" applyFill="1" applyBorder="1" applyAlignment="1">
      <alignment horizontal="left" vertical="center" wrapText="1"/>
    </xf>
    <xf numFmtId="0" fontId="37" fillId="6" borderId="12" xfId="0" applyFont="1" applyFill="1" applyBorder="1" applyAlignment="1">
      <alignment horizontal="left" vertical="center" wrapText="1"/>
    </xf>
    <xf numFmtId="0" fontId="1" fillId="7" borderId="39" xfId="0" applyFont="1" applyFill="1" applyBorder="1" applyAlignment="1">
      <alignment horizontal="left" vertical="center"/>
    </xf>
    <xf numFmtId="0" fontId="1" fillId="7" borderId="40" xfId="0" applyFont="1" applyFill="1" applyBorder="1" applyAlignment="1">
      <alignment horizontal="left" vertical="center"/>
    </xf>
    <xf numFmtId="0" fontId="0" fillId="4" borderId="50" xfId="0" applyFill="1" applyBorder="1" applyAlignment="1" applyProtection="1">
      <alignment horizontal="left" vertical="center"/>
      <protection locked="0"/>
    </xf>
    <xf numFmtId="0" fontId="0" fillId="4" borderId="47" xfId="0" applyFill="1" applyBorder="1" applyAlignment="1" applyProtection="1">
      <alignment horizontal="left" vertical="center"/>
      <protection locked="0"/>
    </xf>
    <xf numFmtId="0" fontId="0" fillId="4" borderId="48" xfId="0" applyFill="1" applyBorder="1" applyAlignment="1" applyProtection="1">
      <alignment horizontal="left" vertical="center"/>
      <protection locked="0"/>
    </xf>
    <xf numFmtId="0" fontId="0" fillId="7" borderId="50" xfId="0" applyFill="1" applyBorder="1" applyAlignment="1" applyProtection="1">
      <alignment horizontal="left" vertical="center"/>
    </xf>
    <xf numFmtId="0" fontId="0" fillId="7" borderId="47" xfId="0" applyFill="1" applyBorder="1" applyAlignment="1" applyProtection="1">
      <alignment horizontal="left" vertical="center"/>
    </xf>
    <xf numFmtId="0" fontId="0" fillId="7" borderId="48" xfId="0" applyFill="1" applyBorder="1" applyAlignment="1" applyProtection="1">
      <alignment horizontal="left" vertical="center"/>
    </xf>
    <xf numFmtId="0" fontId="0" fillId="4" borderId="49" xfId="0" applyFill="1" applyBorder="1" applyAlignment="1" applyProtection="1">
      <alignment horizontal="left" vertical="center"/>
      <protection locked="0"/>
    </xf>
    <xf numFmtId="0" fontId="0" fillId="4" borderId="42" xfId="0" applyFill="1" applyBorder="1" applyAlignment="1" applyProtection="1">
      <alignment horizontal="left" vertical="center"/>
      <protection locked="0"/>
    </xf>
    <xf numFmtId="0" fontId="0" fillId="4" borderId="43" xfId="0" applyFill="1" applyBorder="1" applyAlignment="1" applyProtection="1">
      <alignment horizontal="left" vertical="center"/>
      <protection locked="0"/>
    </xf>
    <xf numFmtId="0" fontId="0" fillId="10" borderId="2" xfId="0" applyFill="1" applyBorder="1" applyAlignment="1" applyProtection="1">
      <alignment horizontal="left" vertical="center"/>
    </xf>
    <xf numFmtId="0" fontId="0" fillId="10" borderId="8" xfId="0" applyFill="1" applyBorder="1" applyAlignment="1" applyProtection="1">
      <alignment horizontal="left" vertical="center"/>
    </xf>
    <xf numFmtId="0" fontId="0" fillId="10" borderId="45" xfId="0" applyFill="1" applyBorder="1" applyAlignment="1" applyProtection="1">
      <alignment horizontal="left" vertical="center"/>
    </xf>
    <xf numFmtId="0" fontId="0" fillId="4" borderId="2" xfId="0" applyFill="1" applyBorder="1" applyAlignment="1" applyProtection="1">
      <alignment horizontal="left" vertical="center"/>
      <protection locked="0"/>
    </xf>
    <xf numFmtId="0" fontId="0" fillId="4" borderId="8" xfId="0" applyFill="1" applyBorder="1" applyAlignment="1" applyProtection="1">
      <alignment horizontal="left" vertical="center"/>
      <protection locked="0"/>
    </xf>
    <xf numFmtId="0" fontId="0" fillId="4" borderId="45" xfId="0" applyFill="1" applyBorder="1" applyAlignment="1" applyProtection="1">
      <alignment horizontal="left" vertical="center"/>
      <protection locked="0"/>
    </xf>
    <xf numFmtId="0" fontId="35" fillId="7" borderId="5" xfId="0" applyFont="1" applyFill="1" applyBorder="1" applyAlignment="1" applyProtection="1">
      <alignment horizontal="center" vertical="center"/>
    </xf>
    <xf numFmtId="0" fontId="35" fillId="7" borderId="6" xfId="0" applyFont="1" applyFill="1" applyBorder="1" applyAlignment="1" applyProtection="1">
      <alignment horizontal="center" vertical="center"/>
    </xf>
    <xf numFmtId="0" fontId="35" fillId="7" borderId="14" xfId="0" applyFont="1" applyFill="1" applyBorder="1" applyAlignment="1" applyProtection="1">
      <alignment horizontal="center" vertical="center"/>
    </xf>
    <xf numFmtId="0" fontId="13" fillId="7" borderId="7" xfId="0" applyFont="1" applyFill="1" applyBorder="1" applyAlignment="1" applyProtection="1">
      <alignment horizontal="center" vertical="center"/>
    </xf>
    <xf numFmtId="0" fontId="13" fillId="7" borderId="0" xfId="0" applyFont="1" applyFill="1" applyBorder="1" applyAlignment="1" applyProtection="1">
      <alignment horizontal="center" vertical="center"/>
    </xf>
    <xf numFmtId="0" fontId="13" fillId="7" borderId="15" xfId="0" applyFont="1" applyFill="1" applyBorder="1" applyAlignment="1" applyProtection="1">
      <alignment horizontal="center" vertical="center"/>
    </xf>
    <xf numFmtId="0" fontId="13" fillId="7" borderId="16" xfId="0" applyFont="1" applyFill="1" applyBorder="1" applyAlignment="1" applyProtection="1">
      <alignment horizontal="center" vertical="center"/>
    </xf>
    <xf numFmtId="0" fontId="13" fillId="7" borderId="4" xfId="0" applyFont="1" applyFill="1" applyBorder="1" applyAlignment="1" applyProtection="1">
      <alignment horizontal="center" vertical="center"/>
    </xf>
    <xf numFmtId="0" fontId="13" fillId="7" borderId="17" xfId="0" applyFont="1" applyFill="1" applyBorder="1" applyAlignment="1" applyProtection="1">
      <alignment horizontal="center" vertical="center"/>
    </xf>
    <xf numFmtId="0" fontId="0" fillId="7" borderId="49" xfId="0" applyFill="1" applyBorder="1" applyAlignment="1" applyProtection="1">
      <alignment horizontal="left" vertical="center"/>
    </xf>
    <xf numFmtId="0" fontId="0" fillId="7" borderId="42" xfId="0" applyFill="1" applyBorder="1" applyAlignment="1" applyProtection="1">
      <alignment horizontal="left" vertical="center"/>
    </xf>
    <xf numFmtId="0" fontId="0" fillId="7" borderId="43" xfId="0" applyFill="1" applyBorder="1" applyAlignment="1" applyProtection="1">
      <alignment horizontal="left" vertical="center"/>
    </xf>
    <xf numFmtId="0" fontId="0" fillId="7" borderId="2" xfId="0" applyFill="1" applyBorder="1" applyAlignment="1" applyProtection="1">
      <alignment horizontal="left" vertical="center" wrapText="1"/>
    </xf>
    <xf numFmtId="0" fontId="0" fillId="7" borderId="8" xfId="0" applyFill="1" applyBorder="1" applyAlignment="1" applyProtection="1">
      <alignment horizontal="left" vertical="center" wrapText="1"/>
    </xf>
    <xf numFmtId="0" fontId="0" fillId="7" borderId="45" xfId="0" applyFill="1" applyBorder="1" applyAlignment="1" applyProtection="1">
      <alignment horizontal="left" vertical="center" wrapText="1"/>
    </xf>
    <xf numFmtId="0" fontId="36" fillId="6" borderId="9" xfId="0" applyFont="1" applyFill="1" applyBorder="1" applyAlignment="1">
      <alignment horizontal="left" vertical="center" wrapText="1"/>
    </xf>
    <xf numFmtId="0" fontId="36" fillId="6" borderId="11" xfId="0" applyFont="1" applyFill="1" applyBorder="1" applyAlignment="1">
      <alignment horizontal="left" vertical="center" wrapText="1"/>
    </xf>
    <xf numFmtId="0" fontId="36" fillId="6" borderId="12" xfId="0" applyFont="1" applyFill="1" applyBorder="1" applyAlignment="1">
      <alignment horizontal="left" vertical="center" wrapText="1"/>
    </xf>
    <xf numFmtId="0" fontId="1" fillId="9" borderId="0" xfId="0" applyFont="1" applyFill="1" applyAlignment="1">
      <alignment horizontal="left"/>
    </xf>
    <xf numFmtId="0" fontId="21" fillId="9" borderId="0" xfId="0" applyFont="1" applyFill="1" applyBorder="1" applyAlignment="1">
      <alignment horizontal="left"/>
    </xf>
    <xf numFmtId="0" fontId="43" fillId="4" borderId="0" xfId="0" applyFont="1" applyFill="1" applyAlignment="1">
      <alignment horizontal="left" vertical="center" wrapText="1"/>
    </xf>
    <xf numFmtId="0" fontId="1" fillId="15" borderId="7" xfId="0" applyFont="1" applyFill="1" applyBorder="1" applyAlignment="1">
      <alignment horizontal="left" vertical="center"/>
    </xf>
    <xf numFmtId="0" fontId="1" fillId="15" borderId="0" xfId="0" applyFont="1" applyFill="1" applyAlignment="1">
      <alignment horizontal="left" vertical="center"/>
    </xf>
    <xf numFmtId="0" fontId="0" fillId="15" borderId="7" xfId="0" applyFill="1" applyBorder="1" applyAlignment="1">
      <alignment horizontal="left" vertical="center" wrapText="1"/>
    </xf>
    <xf numFmtId="0" fontId="0" fillId="15" borderId="0" xfId="0" applyFill="1" applyAlignment="1">
      <alignment horizontal="left" vertical="center" wrapText="1"/>
    </xf>
  </cellXfs>
  <cellStyles count="12">
    <cellStyle name="Lien hypertexte" xfId="6" builtinId="8"/>
    <cellStyle name="Milliers" xfId="11" builtinId="3"/>
    <cellStyle name="Milliers 2" xfId="8" xr:uid="{00000000-0005-0000-0000-000001000000}"/>
    <cellStyle name="Monétaire" xfId="10" builtinId="4"/>
    <cellStyle name="Monétaire 2" xfId="3" xr:uid="{00000000-0005-0000-0000-000003000000}"/>
    <cellStyle name="Monétaire 2 2" xfId="7" xr:uid="{00000000-0005-0000-0000-000004000000}"/>
    <cellStyle name="Monétaire 3" xfId="9" xr:uid="{00000000-0005-0000-0000-000005000000}"/>
    <cellStyle name="Normal" xfId="0" builtinId="0"/>
    <cellStyle name="Normal 2" xfId="2" xr:uid="{00000000-0005-0000-0000-000007000000}"/>
    <cellStyle name="Normal 3" xfId="4" xr:uid="{00000000-0005-0000-0000-000008000000}"/>
    <cellStyle name="Pourcentage" xfId="1" builtinId="5"/>
    <cellStyle name="Texte explicatif 2" xfId="5" xr:uid="{00000000-0005-0000-0000-00000B000000}"/>
  </cellStyles>
  <dxfs count="115">
    <dxf>
      <numFmt numFmtId="12" formatCode="#,##0.00\ &quot;€&quot;;[Red]\-#,##0.00\ &quot;€&quot;"/>
      <fill>
        <patternFill patternType="solid">
          <fgColor indexed="64"/>
          <bgColor theme="0" tint="-0.249977111117893"/>
        </patternFill>
      </fill>
    </dxf>
    <dxf>
      <fill>
        <patternFill patternType="solid">
          <fgColor indexed="64"/>
          <bgColor theme="0" tint="-0.249977111117893"/>
        </patternFill>
      </fill>
    </dxf>
    <dxf>
      <fill>
        <patternFill patternType="solid">
          <fgColor indexed="64"/>
          <bgColor theme="0" tint="-0.249977111117893"/>
        </patternFill>
      </fill>
    </dxf>
    <dxf>
      <fill>
        <patternFill patternType="solid">
          <fgColor indexed="64"/>
          <bgColor theme="0" tint="-0.249977111117893"/>
        </patternFill>
      </fill>
    </dxf>
    <dxf>
      <fill>
        <patternFill patternType="solid">
          <fgColor indexed="64"/>
          <bgColor theme="0" tint="-0.249977111117893"/>
        </patternFill>
      </fill>
    </dxf>
    <dxf>
      <fill>
        <patternFill patternType="solid">
          <fgColor indexed="64"/>
          <bgColor theme="0" tint="-0.249977111117893"/>
        </patternFill>
      </fill>
    </dxf>
    <dxf>
      <numFmt numFmtId="12" formatCode="#,##0.00\ &quot;€&quot;;[Red]\-#,##0.00\ &quot;€&quot;"/>
      <fill>
        <patternFill>
          <fgColor indexed="64"/>
          <bgColor theme="0" tint="-0.249977111117893"/>
        </patternFill>
      </fill>
    </dxf>
    <dxf>
      <fill>
        <patternFill patternType="solid">
          <fgColor indexed="64"/>
          <bgColor theme="0" tint="-0.249977111117893"/>
        </patternFill>
      </fill>
    </dxf>
    <dxf>
      <font>
        <b val="0"/>
        <i val="0"/>
        <strike val="0"/>
        <condense val="0"/>
        <extend val="0"/>
        <outline val="0"/>
        <shadow val="0"/>
        <u val="none"/>
        <vertAlign val="baseline"/>
        <sz val="11"/>
        <color theme="1"/>
        <name val="Calibri"/>
        <family val="2"/>
        <scheme val="minor"/>
      </font>
      <fill>
        <patternFill patternType="solid">
          <fgColor indexed="64"/>
          <bgColor theme="0" tint="-0.249977111117893"/>
        </patternFill>
      </fill>
      <border diagonalUp="0" diagonalDown="0" outline="0">
        <left/>
        <right style="thin">
          <color theme="6"/>
        </right>
        <top style="thin">
          <color theme="6"/>
        </top>
        <bottom/>
      </border>
    </dxf>
    <dxf>
      <fill>
        <patternFill patternType="solid">
          <fgColor indexed="64"/>
          <bgColor theme="0" tint="-0.249977111117893"/>
        </patternFill>
      </fill>
    </dxf>
    <dxf>
      <fill>
        <patternFill>
          <fgColor indexed="64"/>
          <bgColor theme="0" tint="-0.249977111117893"/>
        </patternFill>
      </fill>
    </dxf>
    <dxf>
      <fill>
        <patternFill patternType="solid">
          <fgColor indexed="64"/>
          <bgColor theme="0" tint="-0.249977111117893"/>
        </patternFill>
      </fill>
    </dxf>
    <dxf>
      <numFmt numFmtId="34" formatCode="_-* #,##0.00\ &quot;€&quot;_-;\-* #,##0.00\ &quot;€&quot;_-;_-* &quot;-&quot;??\ &quot;€&quot;_-;_-@_-"/>
      <fill>
        <patternFill>
          <fgColor indexed="64"/>
          <bgColor theme="0" tint="-0.249977111117893"/>
        </patternFill>
      </fill>
    </dxf>
    <dxf>
      <numFmt numFmtId="0" formatCode="General"/>
      <fill>
        <patternFill>
          <fgColor indexed="64"/>
          <bgColor theme="0" tint="-0.249977111117893"/>
        </patternFill>
      </fill>
    </dxf>
    <dxf>
      <numFmt numFmtId="0" formatCode="General"/>
      <fill>
        <patternFill>
          <fgColor indexed="64"/>
          <bgColor theme="0" tint="-0.249977111117893"/>
        </patternFill>
      </fill>
    </dxf>
    <dxf>
      <fill>
        <patternFill>
          <fgColor indexed="64"/>
          <bgColor theme="0" tint="-0.249977111117893"/>
        </patternFill>
      </fill>
    </dxf>
    <dxf>
      <fill>
        <patternFill>
          <fgColor indexed="64"/>
          <bgColor theme="0" tint="-0.249977111117893"/>
        </patternFill>
      </fill>
    </dxf>
    <dxf>
      <fill>
        <patternFill>
          <fgColor indexed="64"/>
          <bgColor theme="0" tint="-0.249977111117893"/>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numFmt numFmtId="0" formatCode="General"/>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patternType="solid">
          <fgColor indexed="64"/>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fill>
        <patternFill>
          <bgColor theme="0" tint="-0.14999847407452621"/>
        </patternFill>
      </fill>
    </dxf>
    <dxf>
      <numFmt numFmtId="0" formatCode="General"/>
      <fill>
        <patternFill>
          <bgColor theme="0" tint="-0.14999847407452621"/>
        </patternFill>
      </fill>
    </dxf>
    <dxf>
      <fill>
        <patternFill patternType="solid">
          <fgColor indexed="64"/>
          <bgColor theme="0" tint="-0.14999847407452621"/>
        </patternFill>
      </fill>
    </dxf>
    <dxf>
      <fill>
        <patternFill>
          <bgColor theme="0" tint="-0.14999847407452621"/>
        </patternFill>
      </fill>
    </dxf>
    <dxf>
      <fill>
        <patternFill>
          <bgColor theme="0" tint="-0.14999847407452621"/>
        </patternFill>
      </fill>
    </dxf>
    <dxf>
      <fill>
        <patternFill patternType="solid">
          <fgColor theme="6"/>
          <bgColor theme="0" tint="-0.34998626667073579"/>
        </patternFill>
      </fill>
    </dxf>
    <dxf>
      <fill>
        <patternFill>
          <bgColor theme="0" tint="-0.14999847407452621"/>
        </patternFill>
      </fill>
    </dxf>
    <dxf>
      <fill>
        <patternFill>
          <bgColor theme="0" tint="-0.14999847407452621"/>
        </patternFill>
      </fill>
    </dxf>
    <dxf>
      <fill>
        <patternFill patternType="solid">
          <fgColor theme="6"/>
          <bgColor theme="0" tint="-0.34998626667073579"/>
        </patternFill>
      </fill>
    </dxf>
    <dxf>
      <fill>
        <patternFill patternType="solid">
          <fgColor indexed="64"/>
          <bgColor theme="0" tint="-0.14999847407452621"/>
        </patternFill>
      </fill>
      <border diagonalUp="0" diagonalDown="0">
        <left style="thin">
          <color theme="4"/>
        </left>
        <right/>
        <top style="thin">
          <color theme="4"/>
        </top>
        <bottom/>
        <vertical/>
        <horizontal/>
      </border>
    </dxf>
    <dxf>
      <fill>
        <patternFill>
          <bgColor theme="0" tint="-0.14999847407452621"/>
        </patternFill>
      </fill>
    </dxf>
    <dxf>
      <fill>
        <patternFill patternType="solid">
          <fgColor theme="6"/>
          <bgColor theme="0" tint="-0.34998626667073579"/>
        </patternFill>
      </fill>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3" formatCode="0%"/>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3" formatCode="0%"/>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3" formatCode="0%"/>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3" formatCode="0%"/>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3" formatCode="0%"/>
      <alignment horizontal="general" vertical="center"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alignment horizontal="general" vertical="center" textRotation="0" wrapText="1" indent="0" justifyLastLine="0" shrinkToFit="0" readingOrder="0"/>
    </dxf>
    <dxf>
      <numFmt numFmtId="13" formatCode="0%"/>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13" formatCode="0%"/>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13" formatCode="0%"/>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solid">
          <fgColor indexed="64"/>
          <bgColor theme="0" tint="-0.249977111117893"/>
        </patternFill>
      </fill>
      <alignment horizontal="general" vertical="center" textRotation="0" wrapText="0" indent="0" justifyLastLine="0" shrinkToFit="0" readingOrder="0"/>
    </dxf>
    <dxf>
      <numFmt numFmtId="34" formatCode="_-* #,##0.00\ &quot;€&quot;_-;\-* #,##0.00\ &quot;€&quot;_-;_-* &quot;-&quot;??\ &quot;€&quot;_-;_-@_-"/>
      <fill>
        <patternFill patternType="solid">
          <fgColor indexed="64"/>
          <bgColor theme="0" tint="-0.249977111117893"/>
        </patternFill>
      </fill>
      <alignment horizontal="general" vertical="center" textRotation="0" wrapText="0" indent="0" justifyLastLine="0" shrinkToFit="0" readingOrder="0"/>
    </dxf>
    <dxf>
      <numFmt numFmtId="34" formatCode="_-* #,##0.00\ &quot;€&quot;_-;\-* #,##0.00\ &quot;€&quot;_-;_-* &quot;-&quot;??\ &quot;€&quot;_-;_-@_-"/>
      <fill>
        <patternFill patternType="solid">
          <fgColor indexed="64"/>
          <bgColor theme="0" tint="-0.249977111117893"/>
        </patternFill>
      </fill>
      <alignment horizontal="general" vertical="center" textRotation="0" wrapText="0" indent="0" justifyLastLine="0" shrinkToFit="0" readingOrder="0"/>
    </dxf>
    <dxf>
      <numFmt numFmtId="34" formatCode="_-* #,##0.00\ &quot;€&quot;_-;\-* #,##0.00\ &quot;€&quot;_-;_-* &quot;-&quot;??\ &quot;€&quot;_-;_-@_-"/>
      <fill>
        <patternFill patternType="solid">
          <fgColor indexed="64"/>
          <bgColor theme="0" tint="-0.249977111117893"/>
        </patternFill>
      </fill>
      <alignment horizontal="general" vertical="center" textRotation="0" wrapText="0" indent="0" justifyLastLine="0" shrinkToFit="0" readingOrder="0"/>
    </dxf>
    <dxf>
      <numFmt numFmtId="34" formatCode="_-* #,##0.00\ &quot;€&quot;_-;\-* #,##0.00\ &quot;€&quot;_-;_-* &quot;-&quot;??\ &quot;€&quot;_-;_-@_-"/>
      <fill>
        <patternFill patternType="solid">
          <fgColor indexed="64"/>
          <bgColor theme="0" tint="-0.249977111117893"/>
        </patternFill>
      </fill>
      <alignment horizontal="general" vertical="center" textRotation="0" wrapText="0" indent="0" justifyLastLine="0" shrinkToFit="0" readingOrder="0"/>
    </dxf>
    <dxf>
      <numFmt numFmtId="34" formatCode="_-* #,##0.00\ &quot;€&quot;_-;\-* #,##0.00\ &quot;€&quot;_-;_-* &quot;-&quot;??\ &quot;€&quot;_-;_-@_-"/>
      <fill>
        <patternFill patternType="solid">
          <fgColor indexed="64"/>
          <bgColor theme="0" tint="-0.249977111117893"/>
        </patternFill>
      </fill>
      <alignment horizontal="general" vertical="center" textRotation="0" wrapText="0" indent="0" justifyLastLine="0" shrinkToFit="0" readingOrder="0"/>
    </dxf>
    <dxf>
      <numFmt numFmtId="34" formatCode="_-* #,##0.00\ &quot;€&quot;_-;\-* #,##0.00\ &quot;€&quot;_-;_-* &quot;-&quot;??\ &quot;€&quot;_-;_-@_-"/>
      <fill>
        <patternFill patternType="solid">
          <fgColor indexed="64"/>
          <bgColor theme="0" tint="-0.249977111117893"/>
        </patternFill>
      </fill>
      <alignment horizontal="general" vertical="center" textRotation="0" wrapText="0" indent="0" justifyLastLine="0" shrinkToFit="0" readingOrder="0"/>
    </dxf>
    <dxf>
      <numFmt numFmtId="0" formatCode="General"/>
      <fill>
        <patternFill patternType="solid">
          <fgColor indexed="64"/>
          <bgColor theme="0" tint="-0.249977111117893"/>
        </patternFill>
      </fill>
      <alignment horizontal="general" vertical="center" textRotation="0" wrapText="0" indent="0" justifyLastLine="0" shrinkToFit="0" readingOrder="0"/>
    </dxf>
    <dxf>
      <fill>
        <patternFill patternType="solid">
          <fgColor indexed="64"/>
          <bgColor theme="0" tint="-0.249977111117893"/>
        </patternFill>
      </fill>
      <alignment horizontal="general" vertical="center" textRotation="0" wrapText="0" indent="0" justifyLastLine="0" shrinkToFit="0" readingOrder="0"/>
    </dxf>
    <dxf>
      <alignment horizontal="center" vertical="center" textRotation="0" wrapText="1" indent="0" justifyLastLine="0" shrinkToFit="0" readingOrder="0"/>
    </dxf>
    <dxf>
      <numFmt numFmtId="34" formatCode="_-* #,##0.00\ &quot;€&quot;_-;\-* #,##0.00\ &quot;€&quot;_-;_-* &quot;-&quot;??\ &quot;€&quot;_-;_-@_-"/>
      <fill>
        <patternFill patternType="solid">
          <fgColor indexed="64"/>
          <bgColor theme="0" tint="-0.249977111117893"/>
        </patternFill>
      </fill>
      <alignment horizontal="general" vertical="center" textRotation="0" wrapText="0" indent="0" justifyLastLine="0" shrinkToFit="0" readingOrder="0"/>
    </dxf>
    <dxf>
      <fill>
        <patternFill patternType="solid">
          <fgColor indexed="64"/>
          <bgColor theme="0" tint="-0.249977111117893"/>
        </patternFill>
      </fill>
      <alignment horizontal="general" vertical="center" textRotation="0" wrapText="0" indent="0" justifyLastLine="0" shrinkToFit="0" readingOrder="0"/>
    </dxf>
    <dxf>
      <fill>
        <patternFill patternType="solid">
          <fgColor indexed="64"/>
          <bgColor theme="0" tint="-0.249977111117893"/>
        </patternFill>
      </fill>
      <alignment horizontal="general" vertical="center" textRotation="0" wrapText="0" indent="0" justifyLastLine="0" shrinkToFit="0" readingOrder="0"/>
    </dxf>
    <dxf>
      <fill>
        <patternFill patternType="solid">
          <fgColor indexed="64"/>
          <bgColor theme="0" tint="-0.249977111117893"/>
        </patternFill>
      </fill>
      <alignment horizontal="general" vertical="center" textRotation="0" wrapText="0" indent="0" justifyLastLine="0" shrinkToFit="0" readingOrder="0"/>
    </dxf>
    <dxf>
      <fill>
        <patternFill patternType="solid">
          <fgColor indexed="64"/>
          <bgColor theme="0" tint="-0.249977111117893"/>
        </patternFill>
      </fill>
      <alignment horizontal="general" vertical="center" textRotation="0" wrapText="0" indent="0" justifyLastLine="0" shrinkToFit="0" readingOrder="0"/>
    </dxf>
    <dxf>
      <fill>
        <patternFill patternType="solid">
          <fgColor indexed="64"/>
          <bgColor theme="0" tint="-0.249977111117893"/>
        </patternFill>
      </fill>
      <alignment horizontal="general" vertical="center" textRotation="0" wrapText="0" indent="0" justifyLastLine="0" shrinkToFit="0" readingOrder="0"/>
    </dxf>
    <dxf>
      <numFmt numFmtId="0" formatCode="General"/>
      <fill>
        <patternFill patternType="solid">
          <fgColor indexed="64"/>
          <bgColor theme="0" tint="-0.249977111117893"/>
        </patternFill>
      </fill>
      <alignment horizontal="general" vertical="center" textRotation="0" wrapText="0" indent="0" justifyLastLine="0" shrinkToFit="0" readingOrder="0"/>
    </dxf>
    <dxf>
      <fill>
        <patternFill patternType="solid">
          <fgColor indexed="64"/>
          <bgColor theme="0" tint="-0.249977111117893"/>
        </patternFill>
      </fill>
      <alignment horizontal="general" vertical="center" textRotation="0" wrapText="0" indent="0" justifyLastLine="0" shrinkToFit="0" readingOrder="0"/>
    </dxf>
    <dxf>
      <alignment horizontal="center" vertical="center" textRotation="0" wrapText="1" indent="0" justifyLastLine="0" shrinkToFit="0" readingOrder="0"/>
    </dxf>
    <dxf>
      <alignment horizontal="general" vertical="center" textRotation="0" wrapText="0" indent="0" justifyLastLine="0" shrinkToFit="0" readingOrder="0"/>
      <protection locked="0" hidden="0"/>
    </dxf>
    <dxf>
      <numFmt numFmtId="0" formatCode="General"/>
      <fill>
        <patternFill patternType="solid">
          <fgColor indexed="64"/>
          <bgColor theme="0" tint="-0.14999847407452621"/>
        </patternFill>
      </fill>
      <alignment horizontal="general" vertical="center" textRotation="0" wrapText="0" indent="0" justifyLastLine="0" shrinkToFit="0" readingOrder="0"/>
    </dxf>
    <dxf>
      <alignment horizontal="general" vertical="center" textRotation="0" wrapText="0" indent="0" justifyLastLine="0" shrinkToFit="0" readingOrder="0"/>
      <protection locked="0" hidden="0"/>
    </dxf>
    <dxf>
      <alignment horizontal="general" vertical="center" textRotation="0" wrapText="0" indent="0" justifyLastLine="0" shrinkToFit="0" readingOrder="0"/>
      <protection locked="0" hidden="0"/>
    </dxf>
    <dxf>
      <numFmt numFmtId="0" formatCode="General"/>
      <fill>
        <patternFill patternType="solid">
          <fgColor indexed="64"/>
          <bgColor theme="0" tint="-0.14999847407452621"/>
        </patternFill>
      </fill>
      <alignment horizontal="general" vertical="center" textRotation="0" wrapText="0" indent="0" justifyLastLine="0" shrinkToFit="0" readingOrder="0"/>
    </dxf>
    <dxf>
      <alignment horizontal="general" vertical="center" textRotation="0" wrapText="0" indent="0" justifyLastLine="0" shrinkToFit="0" readingOrder="0"/>
      <protection locked="0" hidden="0"/>
    </dxf>
    <dxf>
      <alignment horizontal="general" vertical="center" textRotation="0" wrapText="0" indent="0" justifyLastLine="0" shrinkToFit="0" readingOrder="0"/>
      <protection locked="0" hidden="0"/>
    </dxf>
    <dxf>
      <alignment horizontal="general" vertical="center" textRotation="0" wrapText="0" indent="0" justifyLastLine="0" shrinkToFit="0" readingOrder="0"/>
      <protection locked="0" hidden="0"/>
    </dxf>
    <dxf>
      <font>
        <b/>
        <i/>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0" indent="2" justifyLastLine="0" shrinkToFit="0" readingOrder="0"/>
    </dxf>
    <dxf>
      <alignment horizontal="general" vertical="center" textRotation="0" wrapText="0" indent="0" justifyLastLine="0" shrinkToFit="0" readingOrder="0"/>
    </dxf>
    <dxf>
      <font>
        <b/>
        <i/>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4.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18</xdr:col>
      <xdr:colOff>88756</xdr:colOff>
      <xdr:row>17</xdr:row>
      <xdr:rowOff>111606</xdr:rowOff>
    </xdr:from>
    <xdr:to>
      <xdr:col>22</xdr:col>
      <xdr:colOff>271194</xdr:colOff>
      <xdr:row>17</xdr:row>
      <xdr:rowOff>2000762</xdr:rowOff>
    </xdr:to>
    <xdr:pic>
      <xdr:nvPicPr>
        <xdr:cNvPr id="5" name="Image 4">
          <a:extLst>
            <a:ext uri="{FF2B5EF4-FFF2-40B4-BE49-F238E27FC236}">
              <a16:creationId xmlns:a16="http://schemas.microsoft.com/office/drawing/2014/main" id="{C418EED0-12EF-46AF-81EB-8A17390848CC}"/>
            </a:ext>
          </a:extLst>
        </xdr:cNvPr>
        <xdr:cNvPicPr>
          <a:picLocks noChangeAspect="1"/>
        </xdr:cNvPicPr>
      </xdr:nvPicPr>
      <xdr:blipFill>
        <a:blip xmlns:r="http://schemas.openxmlformats.org/officeDocument/2006/relationships" r:embed="rId1"/>
        <a:stretch>
          <a:fillRect/>
        </a:stretch>
      </xdr:blipFill>
      <xdr:spPr>
        <a:xfrm>
          <a:off x="16686069" y="4147825"/>
          <a:ext cx="3230438" cy="1889156"/>
        </a:xfrm>
        <a:prstGeom prst="rect">
          <a:avLst/>
        </a:prstGeom>
      </xdr:spPr>
    </xdr:pic>
    <xdr:clientData/>
  </xdr:twoCellAnchor>
  <xdr:twoCellAnchor>
    <xdr:from>
      <xdr:col>0</xdr:col>
      <xdr:colOff>0</xdr:colOff>
      <xdr:row>0</xdr:row>
      <xdr:rowOff>13607</xdr:rowOff>
    </xdr:from>
    <xdr:to>
      <xdr:col>24</xdr:col>
      <xdr:colOff>1158</xdr:colOff>
      <xdr:row>6</xdr:row>
      <xdr:rowOff>28575</xdr:rowOff>
    </xdr:to>
    <xdr:grpSp>
      <xdr:nvGrpSpPr>
        <xdr:cNvPr id="23" name="Groupe 22">
          <a:extLst>
            <a:ext uri="{FF2B5EF4-FFF2-40B4-BE49-F238E27FC236}">
              <a16:creationId xmlns:a16="http://schemas.microsoft.com/office/drawing/2014/main" id="{E654A17B-AFEE-4E30-9320-152C588CA31C}"/>
            </a:ext>
          </a:extLst>
        </xdr:cNvPr>
        <xdr:cNvGrpSpPr/>
      </xdr:nvGrpSpPr>
      <xdr:grpSpPr>
        <a:xfrm>
          <a:off x="0" y="13607"/>
          <a:ext cx="21237883" cy="1141869"/>
          <a:chOff x="0" y="13607"/>
          <a:chExt cx="21160265" cy="1157968"/>
        </a:xfrm>
      </xdr:grpSpPr>
      <xdr:grpSp>
        <xdr:nvGrpSpPr>
          <xdr:cNvPr id="7" name="Groupe 6">
            <a:extLst>
              <a:ext uri="{FF2B5EF4-FFF2-40B4-BE49-F238E27FC236}">
                <a16:creationId xmlns:a16="http://schemas.microsoft.com/office/drawing/2014/main" id="{AD5F0330-FCAD-40AB-97D5-4018D910D27C}"/>
              </a:ext>
            </a:extLst>
          </xdr:cNvPr>
          <xdr:cNvGrpSpPr/>
        </xdr:nvGrpSpPr>
        <xdr:grpSpPr>
          <a:xfrm>
            <a:off x="0" y="13607"/>
            <a:ext cx="21160265" cy="1157968"/>
            <a:chOff x="0" y="13607"/>
            <a:chExt cx="21165708" cy="1157968"/>
          </a:xfrm>
        </xdr:grpSpPr>
        <xdr:pic>
          <xdr:nvPicPr>
            <xdr:cNvPr id="8" name="Image 16">
              <a:extLst>
                <a:ext uri="{FF2B5EF4-FFF2-40B4-BE49-F238E27FC236}">
                  <a16:creationId xmlns:a16="http://schemas.microsoft.com/office/drawing/2014/main" id="{4290F666-1F4C-44DE-875C-1CC146BE9D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4428"/>
            <a:stretch>
              <a:fillRect/>
            </a:stretch>
          </xdr:blipFill>
          <xdr:spPr bwMode="auto">
            <a:xfrm>
              <a:off x="714375" y="34389"/>
              <a:ext cx="2819081" cy="6191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Image 8">
              <a:extLst>
                <a:ext uri="{FF2B5EF4-FFF2-40B4-BE49-F238E27FC236}">
                  <a16:creationId xmlns:a16="http://schemas.microsoft.com/office/drawing/2014/main" id="{394FB6B6-6E31-4AAA-A34A-D3E6C7AE204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506931" y="56903"/>
              <a:ext cx="1034558" cy="53607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Image 15" descr="LogoCD974">
              <a:extLst>
                <a:ext uri="{FF2B5EF4-FFF2-40B4-BE49-F238E27FC236}">
                  <a16:creationId xmlns:a16="http://schemas.microsoft.com/office/drawing/2014/main" id="{FA39631F-F2D8-47AC-BC86-C276AD3B83C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13607"/>
              <a:ext cx="723900" cy="676275"/>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11" name="Groupe 10">
              <a:extLst>
                <a:ext uri="{FF2B5EF4-FFF2-40B4-BE49-F238E27FC236}">
                  <a16:creationId xmlns:a16="http://schemas.microsoft.com/office/drawing/2014/main" id="{FEB9D2AF-9525-418F-86DE-3BA36D4E2073}"/>
                </a:ext>
              </a:extLst>
            </xdr:cNvPr>
            <xdr:cNvGrpSpPr/>
          </xdr:nvGrpSpPr>
          <xdr:grpSpPr>
            <a:xfrm>
              <a:off x="0" y="706334"/>
              <a:ext cx="21165708" cy="465241"/>
              <a:chOff x="953" y="-52399"/>
              <a:chExt cx="6904854" cy="349478"/>
            </a:xfrm>
          </xdr:grpSpPr>
          <xdr:sp macro="" textlink="">
            <xdr:nvSpPr>
              <xdr:cNvPr id="12" name="Rectangle 11">
                <a:extLst>
                  <a:ext uri="{FF2B5EF4-FFF2-40B4-BE49-F238E27FC236}">
                    <a16:creationId xmlns:a16="http://schemas.microsoft.com/office/drawing/2014/main" id="{A6729331-428B-4D15-94EF-B9AE6BEA88FA}"/>
                  </a:ext>
                </a:extLst>
              </xdr:cNvPr>
              <xdr:cNvSpPr/>
            </xdr:nvSpPr>
            <xdr:spPr>
              <a:xfrm>
                <a:off x="3975" y="-52399"/>
                <a:ext cx="6897015" cy="297553"/>
              </a:xfrm>
              <a:prstGeom prst="rect">
                <a:avLst/>
              </a:prstGeom>
              <a:solidFill>
                <a:srgbClr val="235F6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r" defTabSz="914400" eaLnBrk="1" fontAlgn="auto" latinLnBrk="0" hangingPunct="1">
                  <a:lnSpc>
                    <a:spcPct val="100000"/>
                  </a:lnSpc>
                  <a:spcBef>
                    <a:spcPts val="0"/>
                  </a:spcBef>
                  <a:spcAft>
                    <a:spcPts val="0"/>
                  </a:spcAft>
                  <a:buClrTx/>
                  <a:buSzTx/>
                  <a:buFontTx/>
                  <a:buNone/>
                  <a:tabLst/>
                  <a:defRPr/>
                </a:pPr>
                <a:endParaRPr kumimoji="0" lang="fr-FR"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sp macro="" textlink="">
            <xdr:nvSpPr>
              <xdr:cNvPr id="13" name="Rectangle 12">
                <a:extLst>
                  <a:ext uri="{FF2B5EF4-FFF2-40B4-BE49-F238E27FC236}">
                    <a16:creationId xmlns:a16="http://schemas.microsoft.com/office/drawing/2014/main" id="{ADCA3FDE-CC8E-422E-854E-EF6A98BB2C53}"/>
                  </a:ext>
                </a:extLst>
              </xdr:cNvPr>
              <xdr:cNvSpPr>
                <a:spLocks noChangeArrowheads="1"/>
              </xdr:cNvSpPr>
            </xdr:nvSpPr>
            <xdr:spPr bwMode="auto">
              <a:xfrm>
                <a:off x="953" y="241727"/>
                <a:ext cx="6904854" cy="55352"/>
              </a:xfrm>
              <a:prstGeom prst="rect">
                <a:avLst/>
              </a:prstGeom>
              <a:gradFill rotWithShape="0">
                <a:gsLst>
                  <a:gs pos="0">
                    <a:srgbClr val="99CC00">
                      <a:gamma/>
                      <a:tint val="20000"/>
                      <a:invGamma/>
                    </a:srgbClr>
                  </a:gs>
                  <a:gs pos="100000">
                    <a:srgbClr val="99CC00"/>
                  </a:gs>
                </a:gsLst>
                <a:lin ang="18900000" scaled="1"/>
              </a:gra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lvl="0" indent="0" algn="r" defTabSz="914400" eaLnBrk="1" fontAlgn="auto" latinLnBrk="0" hangingPunct="1">
                  <a:lnSpc>
                    <a:spcPct val="100000"/>
                  </a:lnSpc>
                  <a:spcBef>
                    <a:spcPts val="0"/>
                  </a:spcBef>
                  <a:spcAft>
                    <a:spcPts val="0"/>
                  </a:spcAft>
                  <a:buClrTx/>
                  <a:buSzTx/>
                  <a:buFontTx/>
                  <a:buNone/>
                  <a:tabLst/>
                  <a:defRPr/>
                </a:pPr>
                <a:endParaRPr kumimoji="0" lang="fr-FR" sz="1800" b="0" i="0" u="none" strike="noStrike" kern="0" cap="none" spc="0" normalizeH="0" baseline="0" noProof="0">
                  <a:ln>
                    <a:noFill/>
                  </a:ln>
                  <a:solidFill>
                    <a:sysClr val="windowText" lastClr="000000"/>
                  </a:solidFill>
                  <a:effectLst/>
                  <a:uLnTx/>
                  <a:uFillTx/>
                </a:endParaRPr>
              </a:p>
            </xdr:txBody>
          </xdr:sp>
        </xdr:grpSp>
      </xdr:grpSp>
      <xdr:sp macro="" textlink="">
        <xdr:nvSpPr>
          <xdr:cNvPr id="22" name="Text Box 12">
            <a:extLst>
              <a:ext uri="{FF2B5EF4-FFF2-40B4-BE49-F238E27FC236}">
                <a16:creationId xmlns:a16="http://schemas.microsoft.com/office/drawing/2014/main" id="{262BD0CE-F8DD-4BDC-91CA-6206261E15AF}"/>
              </a:ext>
            </a:extLst>
          </xdr:cNvPr>
          <xdr:cNvSpPr txBox="1">
            <a:spLocks noChangeArrowheads="1"/>
          </xdr:cNvSpPr>
        </xdr:nvSpPr>
        <xdr:spPr bwMode="auto">
          <a:xfrm>
            <a:off x="17789485" y="775607"/>
            <a:ext cx="3229610" cy="2606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ctr" anchorCtr="0" upright="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fr-FR" sz="1000" b="1" i="0" u="none" strike="noStrike" kern="0" cap="none" spc="0" normalizeH="0" baseline="0" noProof="0">
                <a:ln>
                  <a:noFill/>
                </a:ln>
                <a:solidFill>
                  <a:srgbClr val="FFFFFF"/>
                </a:solidFill>
                <a:effectLst>
                  <a:outerShdw blurRad="38100" dist="19050" dir="2700000" algn="tl">
                    <a:sysClr val="windowText" lastClr="000000">
                      <a:alpha val="40000"/>
                    </a:sysClr>
                  </a:outerShdw>
                </a:effectLst>
                <a:uLnTx/>
                <a:uFillTx/>
                <a:latin typeface="Arial Narrow" panose="020B0606020202030204" pitchFamily="34" charset="0"/>
                <a:ea typeface="Times New Roman" panose="02020603050405020304" pitchFamily="18" charset="0"/>
                <a:cs typeface="Arial" panose="020B0604020202020204" pitchFamily="34" charset="0"/>
              </a:rPr>
              <a:t>FEADER – PSN 2023-2027 – DEPARTEMENT DE LA REUNION</a:t>
            </a:r>
            <a:endParaRPr kumimoji="0" lang="fr-FR" sz="1200" b="0" i="0" u="none" strike="noStrike" kern="0" cap="none" spc="0" normalizeH="0" baseline="0" noProof="0">
              <a:ln>
                <a:noFill/>
              </a:ln>
              <a:solidFill>
                <a:sysClr val="windowText" lastClr="000000"/>
              </a:solidFill>
              <a:effectLst/>
              <a:uLnTx/>
              <a:uFillTx/>
              <a:latin typeface="Times New Roman" panose="02020603050405020304" pitchFamily="18" charset="0"/>
              <a:ea typeface="Times New Roman" panose="02020603050405020304" pitchFamily="18" charset="0"/>
            </a:endParaRPr>
          </a:p>
        </xdr:txBody>
      </xdr:sp>
    </xdr:grpSp>
    <xdr:clientData/>
  </xdr:twoCellAnchor>
  <xdr:twoCellAnchor editAs="oneCell">
    <xdr:from>
      <xdr:col>1</xdr:col>
      <xdr:colOff>0</xdr:colOff>
      <xdr:row>17</xdr:row>
      <xdr:rowOff>0</xdr:rowOff>
    </xdr:from>
    <xdr:to>
      <xdr:col>17</xdr:col>
      <xdr:colOff>621925</xdr:colOff>
      <xdr:row>17</xdr:row>
      <xdr:rowOff>3352381</xdr:rowOff>
    </xdr:to>
    <xdr:pic>
      <xdr:nvPicPr>
        <xdr:cNvPr id="3" name="Image 2">
          <a:extLst>
            <a:ext uri="{FF2B5EF4-FFF2-40B4-BE49-F238E27FC236}">
              <a16:creationId xmlns:a16="http://schemas.microsoft.com/office/drawing/2014/main" id="{AC5562BA-0CC6-4B38-9415-1F055C41CDD8}"/>
            </a:ext>
          </a:extLst>
        </xdr:cNvPr>
        <xdr:cNvPicPr>
          <a:picLocks noChangeAspect="1"/>
        </xdr:cNvPicPr>
      </xdr:nvPicPr>
      <xdr:blipFill>
        <a:blip xmlns:r="http://schemas.openxmlformats.org/officeDocument/2006/relationships" r:embed="rId5"/>
        <a:stretch>
          <a:fillRect/>
        </a:stretch>
      </xdr:blipFill>
      <xdr:spPr>
        <a:xfrm>
          <a:off x="762000" y="4036219"/>
          <a:ext cx="15695238" cy="33523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323384</xdr:colOff>
      <xdr:row>0</xdr:row>
      <xdr:rowOff>64478</xdr:rowOff>
    </xdr:from>
    <xdr:to>
      <xdr:col>10</xdr:col>
      <xdr:colOff>146536</xdr:colOff>
      <xdr:row>7</xdr:row>
      <xdr:rowOff>238493</xdr:rowOff>
    </xdr:to>
    <xdr:pic>
      <xdr:nvPicPr>
        <xdr:cNvPr id="6" name="Image 5">
          <a:extLst>
            <a:ext uri="{FF2B5EF4-FFF2-40B4-BE49-F238E27FC236}">
              <a16:creationId xmlns:a16="http://schemas.microsoft.com/office/drawing/2014/main" id="{D554BB6E-90C6-4A7F-9D29-4FE6DB11F602}"/>
            </a:ext>
          </a:extLst>
        </xdr:cNvPr>
        <xdr:cNvPicPr>
          <a:picLocks noChangeAspect="1"/>
        </xdr:cNvPicPr>
      </xdr:nvPicPr>
      <xdr:blipFill>
        <a:blip xmlns:r="http://schemas.openxmlformats.org/officeDocument/2006/relationships" r:embed="rId1"/>
        <a:stretch>
          <a:fillRect/>
        </a:stretch>
      </xdr:blipFill>
      <xdr:spPr>
        <a:xfrm>
          <a:off x="9448334" y="64478"/>
          <a:ext cx="2871152" cy="1678965"/>
        </a:xfrm>
        <a:prstGeom prst="rect">
          <a:avLst/>
        </a:prstGeom>
      </xdr:spPr>
    </xdr:pic>
    <xdr:clientData/>
  </xdr:twoCellAnchor>
  <xdr:twoCellAnchor>
    <xdr:from>
      <xdr:col>0</xdr:col>
      <xdr:colOff>0</xdr:colOff>
      <xdr:row>0</xdr:row>
      <xdr:rowOff>76200</xdr:rowOff>
    </xdr:from>
    <xdr:to>
      <xdr:col>6</xdr:col>
      <xdr:colOff>9525</xdr:colOff>
      <xdr:row>4</xdr:row>
      <xdr:rowOff>291893</xdr:rowOff>
    </xdr:to>
    <xdr:grpSp>
      <xdr:nvGrpSpPr>
        <xdr:cNvPr id="3" name="Groupe 2">
          <a:extLst>
            <a:ext uri="{FF2B5EF4-FFF2-40B4-BE49-F238E27FC236}">
              <a16:creationId xmlns:a16="http://schemas.microsoft.com/office/drawing/2014/main" id="{6CB8F00B-E9B4-4EEF-9C6A-4058D29D4CC9}"/>
            </a:ext>
          </a:extLst>
        </xdr:cNvPr>
        <xdr:cNvGrpSpPr/>
      </xdr:nvGrpSpPr>
      <xdr:grpSpPr>
        <a:xfrm>
          <a:off x="0" y="76200"/>
          <a:ext cx="9448800" cy="977693"/>
          <a:chOff x="0" y="76200"/>
          <a:chExt cx="9134475" cy="977693"/>
        </a:xfrm>
      </xdr:grpSpPr>
      <xdr:grpSp>
        <xdr:nvGrpSpPr>
          <xdr:cNvPr id="4" name="Groupe 3">
            <a:extLst>
              <a:ext uri="{FF2B5EF4-FFF2-40B4-BE49-F238E27FC236}">
                <a16:creationId xmlns:a16="http://schemas.microsoft.com/office/drawing/2014/main" id="{F7DF6C39-BA93-4E99-ABCB-9B2EB5C9CE37}"/>
              </a:ext>
            </a:extLst>
          </xdr:cNvPr>
          <xdr:cNvGrpSpPr/>
        </xdr:nvGrpSpPr>
        <xdr:grpSpPr>
          <a:xfrm>
            <a:off x="0" y="714375"/>
            <a:ext cx="9134475" cy="339518"/>
            <a:chOff x="0" y="714375"/>
            <a:chExt cx="10360506" cy="339518"/>
          </a:xfrm>
        </xdr:grpSpPr>
        <xdr:grpSp>
          <xdr:nvGrpSpPr>
            <xdr:cNvPr id="12" name="Groupe 11">
              <a:extLst>
                <a:ext uri="{FF2B5EF4-FFF2-40B4-BE49-F238E27FC236}">
                  <a16:creationId xmlns:a16="http://schemas.microsoft.com/office/drawing/2014/main" id="{14C60EF8-4495-4411-99BE-08BAB48731E5}"/>
                </a:ext>
              </a:extLst>
            </xdr:cNvPr>
            <xdr:cNvGrpSpPr/>
          </xdr:nvGrpSpPr>
          <xdr:grpSpPr>
            <a:xfrm>
              <a:off x="0" y="714375"/>
              <a:ext cx="10360506" cy="339518"/>
              <a:chOff x="953" y="-52399"/>
              <a:chExt cx="8086366" cy="339896"/>
            </a:xfrm>
          </xdr:grpSpPr>
          <xdr:sp macro="" textlink="">
            <xdr:nvSpPr>
              <xdr:cNvPr id="13" name="Rectangle 12">
                <a:extLst>
                  <a:ext uri="{FF2B5EF4-FFF2-40B4-BE49-F238E27FC236}">
                    <a16:creationId xmlns:a16="http://schemas.microsoft.com/office/drawing/2014/main" id="{1218CC42-4E10-448A-8D00-B9239ED1E771}"/>
                  </a:ext>
                </a:extLst>
              </xdr:cNvPr>
              <xdr:cNvSpPr/>
            </xdr:nvSpPr>
            <xdr:spPr>
              <a:xfrm>
                <a:off x="3975" y="-52399"/>
                <a:ext cx="8083343" cy="297553"/>
              </a:xfrm>
              <a:prstGeom prst="rect">
                <a:avLst/>
              </a:prstGeom>
              <a:solidFill>
                <a:srgbClr val="235F6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sp macro="" textlink="">
            <xdr:nvSpPr>
              <xdr:cNvPr id="14" name="Rectangle 13">
                <a:extLst>
                  <a:ext uri="{FF2B5EF4-FFF2-40B4-BE49-F238E27FC236}">
                    <a16:creationId xmlns:a16="http://schemas.microsoft.com/office/drawing/2014/main" id="{426ED45D-68DE-4ABD-AFEC-A5E148B91DE2}"/>
                  </a:ext>
                </a:extLst>
              </xdr:cNvPr>
              <xdr:cNvSpPr>
                <a:spLocks noChangeArrowheads="1"/>
              </xdr:cNvSpPr>
            </xdr:nvSpPr>
            <xdr:spPr bwMode="auto">
              <a:xfrm>
                <a:off x="953" y="241727"/>
                <a:ext cx="8086366" cy="45770"/>
              </a:xfrm>
              <a:prstGeom prst="rect">
                <a:avLst/>
              </a:prstGeom>
              <a:gradFill rotWithShape="0">
                <a:gsLst>
                  <a:gs pos="0">
                    <a:srgbClr val="99CC00">
                      <a:gamma/>
                      <a:tint val="20000"/>
                      <a:invGamma/>
                    </a:srgbClr>
                  </a:gs>
                  <a:gs pos="100000">
                    <a:srgbClr val="99CC00"/>
                  </a:gs>
                </a:gsLst>
                <a:lin ang="18900000" scaled="1"/>
              </a:gra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fr-FR"/>
              </a:p>
            </xdr:txBody>
          </xdr:sp>
        </xdr:grpSp>
        <xdr:sp macro="" textlink="">
          <xdr:nvSpPr>
            <xdr:cNvPr id="15" name="Text Box 12">
              <a:extLst>
                <a:ext uri="{FF2B5EF4-FFF2-40B4-BE49-F238E27FC236}">
                  <a16:creationId xmlns:a16="http://schemas.microsoft.com/office/drawing/2014/main" id="{EA0BA175-2DA5-4635-AC27-BADD5C2E04E4}"/>
                </a:ext>
              </a:extLst>
            </xdr:cNvPr>
            <xdr:cNvSpPr txBox="1">
              <a:spLocks noChangeArrowheads="1"/>
            </xdr:cNvSpPr>
          </xdr:nvSpPr>
          <xdr:spPr bwMode="auto">
            <a:xfrm>
              <a:off x="6654924" y="735830"/>
              <a:ext cx="3673171" cy="259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fr-FR" sz="1000" b="1">
                  <a:ln>
                    <a:noFill/>
                  </a:ln>
                  <a:solidFill>
                    <a:srgbClr val="FFFFFF"/>
                  </a:solidFill>
                  <a:effectLst>
                    <a:outerShdw blurRad="38100" dist="19050" dir="2700000" algn="tl">
                      <a:schemeClr val="dk1">
                        <a:alpha val="40000"/>
                      </a:schemeClr>
                    </a:outerShdw>
                  </a:effectLst>
                  <a:latin typeface="Arial Narrow" panose="020B0606020202030204" pitchFamily="34" charset="0"/>
                  <a:ea typeface="Times New Roman" panose="02020603050405020304" pitchFamily="18" charset="0"/>
                  <a:cs typeface="Arial" panose="020B0604020202020204" pitchFamily="34" charset="0"/>
                </a:rPr>
                <a:t>FEADER – PSN 2023-2027 – DEPARTEMENT DE LA REUNION</a:t>
              </a:r>
              <a:endParaRPr lang="fr-FR" sz="1200">
                <a:effectLst/>
                <a:latin typeface="Times New Roman" panose="02020603050405020304" pitchFamily="18" charset="0"/>
                <a:ea typeface="Times New Roman" panose="02020603050405020304" pitchFamily="18" charset="0"/>
              </a:endParaRPr>
            </a:p>
          </xdr:txBody>
        </xdr:sp>
      </xdr:grpSp>
      <xdr:pic>
        <xdr:nvPicPr>
          <xdr:cNvPr id="9" name="Image 8">
            <a:extLst>
              <a:ext uri="{FF2B5EF4-FFF2-40B4-BE49-F238E27FC236}">
                <a16:creationId xmlns:a16="http://schemas.microsoft.com/office/drawing/2014/main" id="{42683373-62F4-4546-9C34-1AC9C2477871}"/>
              </a:ext>
            </a:extLst>
          </xdr:cNvPr>
          <xdr:cNvPicPr>
            <a:picLocks noChangeAspect="1"/>
          </xdr:cNvPicPr>
        </xdr:nvPicPr>
        <xdr:blipFill>
          <a:blip xmlns:r="http://schemas.openxmlformats.org/officeDocument/2006/relationships" r:embed="rId2"/>
          <a:stretch>
            <a:fillRect/>
          </a:stretch>
        </xdr:blipFill>
        <xdr:spPr>
          <a:xfrm>
            <a:off x="28576" y="76200"/>
            <a:ext cx="4083466" cy="58102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154781</xdr:colOff>
      <xdr:row>0</xdr:row>
      <xdr:rowOff>178595</xdr:rowOff>
    </xdr:from>
    <xdr:to>
      <xdr:col>1</xdr:col>
      <xdr:colOff>321469</xdr:colOff>
      <xdr:row>0</xdr:row>
      <xdr:rowOff>723413</xdr:rowOff>
    </xdr:to>
    <xdr:pic>
      <xdr:nvPicPr>
        <xdr:cNvPr id="2" name="Imag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781" y="381001"/>
          <a:ext cx="881063" cy="5448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775605</xdr:colOff>
      <xdr:row>0</xdr:row>
      <xdr:rowOff>29362</xdr:rowOff>
    </xdr:from>
    <xdr:to>
      <xdr:col>9</xdr:col>
      <xdr:colOff>3353622</xdr:colOff>
      <xdr:row>0</xdr:row>
      <xdr:rowOff>1537221</xdr:rowOff>
    </xdr:to>
    <xdr:pic>
      <xdr:nvPicPr>
        <xdr:cNvPr id="5" name="Image 4">
          <a:extLst>
            <a:ext uri="{FF2B5EF4-FFF2-40B4-BE49-F238E27FC236}">
              <a16:creationId xmlns:a16="http://schemas.microsoft.com/office/drawing/2014/main" id="{B2B1249E-FCE9-49E7-A704-04F7E4350A79}"/>
            </a:ext>
          </a:extLst>
        </xdr:cNvPr>
        <xdr:cNvPicPr>
          <a:picLocks noChangeAspect="1"/>
        </xdr:cNvPicPr>
      </xdr:nvPicPr>
      <xdr:blipFill>
        <a:blip xmlns:r="http://schemas.openxmlformats.org/officeDocument/2006/relationships" r:embed="rId2"/>
        <a:stretch>
          <a:fillRect/>
        </a:stretch>
      </xdr:blipFill>
      <xdr:spPr>
        <a:xfrm>
          <a:off x="14899819" y="226666"/>
          <a:ext cx="2578017" cy="15078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704850</xdr:colOff>
      <xdr:row>0</xdr:row>
      <xdr:rowOff>295275</xdr:rowOff>
    </xdr:from>
    <xdr:to>
      <xdr:col>4</xdr:col>
      <xdr:colOff>695325</xdr:colOff>
      <xdr:row>0</xdr:row>
      <xdr:rowOff>552450</xdr:rowOff>
    </xdr:to>
    <xdr:sp macro="" textlink="">
      <xdr:nvSpPr>
        <xdr:cNvPr id="2" name="Text Box 12">
          <a:extLst>
            <a:ext uri="{FF2B5EF4-FFF2-40B4-BE49-F238E27FC236}">
              <a16:creationId xmlns:a16="http://schemas.microsoft.com/office/drawing/2014/main" id="{5AB4F726-8EE3-425C-BD8D-3806E19C8AE6}"/>
            </a:ext>
          </a:extLst>
        </xdr:cNvPr>
        <xdr:cNvSpPr txBox="1">
          <a:spLocks noChangeArrowheads="1"/>
        </xdr:cNvSpPr>
      </xdr:nvSpPr>
      <xdr:spPr bwMode="auto">
        <a:xfrm>
          <a:off x="4276725" y="295275"/>
          <a:ext cx="32289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000" b="1" i="0" u="none" strike="noStrike" baseline="0">
              <a:solidFill>
                <a:srgbClr val="FFFFFF"/>
              </a:solidFill>
              <a:latin typeface="Arial Narrow"/>
            </a:rPr>
            <a:t>FEADER – PSN 2023-2027 – DEPARTEMENT DE LA REUNION</a:t>
          </a:r>
        </a:p>
      </xdr:txBody>
    </xdr:sp>
    <xdr:clientData/>
  </xdr:twoCellAnchor>
  <xdr:twoCellAnchor>
    <xdr:from>
      <xdr:col>1</xdr:col>
      <xdr:colOff>0</xdr:colOff>
      <xdr:row>0</xdr:row>
      <xdr:rowOff>19050</xdr:rowOff>
    </xdr:from>
    <xdr:to>
      <xdr:col>10</xdr:col>
      <xdr:colOff>7328</xdr:colOff>
      <xdr:row>0</xdr:row>
      <xdr:rowOff>828675</xdr:rowOff>
    </xdr:to>
    <xdr:grpSp>
      <xdr:nvGrpSpPr>
        <xdr:cNvPr id="23" name="Groupe 22">
          <a:extLst>
            <a:ext uri="{FF2B5EF4-FFF2-40B4-BE49-F238E27FC236}">
              <a16:creationId xmlns:a16="http://schemas.microsoft.com/office/drawing/2014/main" id="{A9269D5C-8030-4596-8588-763B305EBC32}"/>
            </a:ext>
          </a:extLst>
        </xdr:cNvPr>
        <xdr:cNvGrpSpPr/>
      </xdr:nvGrpSpPr>
      <xdr:grpSpPr>
        <a:xfrm>
          <a:off x="404813" y="19050"/>
          <a:ext cx="7043921" cy="809625"/>
          <a:chOff x="741589" y="16325"/>
          <a:chExt cx="9363224" cy="1072425"/>
        </a:xfrm>
      </xdr:grpSpPr>
      <xdr:grpSp>
        <xdr:nvGrpSpPr>
          <xdr:cNvPr id="24" name="Groupe 23">
            <a:extLst>
              <a:ext uri="{FF2B5EF4-FFF2-40B4-BE49-F238E27FC236}">
                <a16:creationId xmlns:a16="http://schemas.microsoft.com/office/drawing/2014/main" id="{6BD4F6F6-27AA-4032-8C5B-C20D3E18E993}"/>
              </a:ext>
            </a:extLst>
          </xdr:cNvPr>
          <xdr:cNvGrpSpPr/>
        </xdr:nvGrpSpPr>
        <xdr:grpSpPr>
          <a:xfrm>
            <a:off x="741589" y="16325"/>
            <a:ext cx="9363224" cy="1072425"/>
            <a:chOff x="800100" y="152400"/>
            <a:chExt cx="9310253" cy="1072425"/>
          </a:xfrm>
        </xdr:grpSpPr>
        <xdr:pic>
          <xdr:nvPicPr>
            <xdr:cNvPr id="26" name="Image 16">
              <a:extLst>
                <a:ext uri="{FF2B5EF4-FFF2-40B4-BE49-F238E27FC236}">
                  <a16:creationId xmlns:a16="http://schemas.microsoft.com/office/drawing/2014/main" id="{D2FBC047-46E5-402C-A8D8-55C497E975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4428"/>
            <a:stretch>
              <a:fillRect/>
            </a:stretch>
          </xdr:blipFill>
          <xdr:spPr bwMode="auto">
            <a:xfrm>
              <a:off x="1514475" y="190500"/>
              <a:ext cx="2819400" cy="6191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7" name="Image 15" descr="LogoCD974">
              <a:extLst>
                <a:ext uri="{FF2B5EF4-FFF2-40B4-BE49-F238E27FC236}">
                  <a16:creationId xmlns:a16="http://schemas.microsoft.com/office/drawing/2014/main" id="{E5633264-AE2B-4121-BD7A-AF79E4F004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0100" y="152400"/>
              <a:ext cx="723900" cy="676275"/>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28" name="Groupe 27">
              <a:extLst>
                <a:ext uri="{FF2B5EF4-FFF2-40B4-BE49-F238E27FC236}">
                  <a16:creationId xmlns:a16="http://schemas.microsoft.com/office/drawing/2014/main" id="{F27CEC6B-3650-4AC2-8011-BF061E3FA316}"/>
                </a:ext>
              </a:extLst>
            </xdr:cNvPr>
            <xdr:cNvGrpSpPr/>
          </xdr:nvGrpSpPr>
          <xdr:grpSpPr>
            <a:xfrm>
              <a:off x="800100" y="866775"/>
              <a:ext cx="9310253" cy="358050"/>
              <a:chOff x="800100" y="866775"/>
              <a:chExt cx="9310253" cy="358050"/>
            </a:xfrm>
          </xdr:grpSpPr>
          <xdr:grpSp>
            <xdr:nvGrpSpPr>
              <xdr:cNvPr id="29" name="Groupe 28">
                <a:extLst>
                  <a:ext uri="{FF2B5EF4-FFF2-40B4-BE49-F238E27FC236}">
                    <a16:creationId xmlns:a16="http://schemas.microsoft.com/office/drawing/2014/main" id="{9A431093-3AE8-4B62-BF4F-C74A96B78B25}"/>
                  </a:ext>
                </a:extLst>
              </xdr:cNvPr>
              <xdr:cNvGrpSpPr/>
            </xdr:nvGrpSpPr>
            <xdr:grpSpPr>
              <a:xfrm>
                <a:off x="800100" y="866775"/>
                <a:ext cx="9299121" cy="358050"/>
                <a:chOff x="953" y="-52399"/>
                <a:chExt cx="6900037" cy="359811"/>
              </a:xfrm>
            </xdr:grpSpPr>
            <xdr:sp macro="" textlink="">
              <xdr:nvSpPr>
                <xdr:cNvPr id="31" name="Rectangle 30">
                  <a:extLst>
                    <a:ext uri="{FF2B5EF4-FFF2-40B4-BE49-F238E27FC236}">
                      <a16:creationId xmlns:a16="http://schemas.microsoft.com/office/drawing/2014/main" id="{6C85FA2B-A6D2-4916-B7E7-D6EF6A518403}"/>
                    </a:ext>
                  </a:extLst>
                </xdr:cNvPr>
                <xdr:cNvSpPr/>
              </xdr:nvSpPr>
              <xdr:spPr>
                <a:xfrm>
                  <a:off x="3975" y="-52399"/>
                  <a:ext cx="6897015" cy="297553"/>
                </a:xfrm>
                <a:prstGeom prst="rect">
                  <a:avLst/>
                </a:prstGeom>
                <a:solidFill>
                  <a:srgbClr val="235F6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sp macro="" textlink="">
              <xdr:nvSpPr>
                <xdr:cNvPr id="32" name="Rectangle 31">
                  <a:extLst>
                    <a:ext uri="{FF2B5EF4-FFF2-40B4-BE49-F238E27FC236}">
                      <a16:creationId xmlns:a16="http://schemas.microsoft.com/office/drawing/2014/main" id="{E40016C8-4CEE-4EFB-B65A-A1AECC6397A9}"/>
                    </a:ext>
                  </a:extLst>
                </xdr:cNvPr>
                <xdr:cNvSpPr>
                  <a:spLocks noChangeArrowheads="1"/>
                </xdr:cNvSpPr>
              </xdr:nvSpPr>
              <xdr:spPr bwMode="auto">
                <a:xfrm>
                  <a:off x="953" y="241727"/>
                  <a:ext cx="6898640" cy="65685"/>
                </a:xfrm>
                <a:prstGeom prst="rect">
                  <a:avLst/>
                </a:prstGeom>
                <a:gradFill rotWithShape="0">
                  <a:gsLst>
                    <a:gs pos="0">
                      <a:srgbClr val="99CC00">
                        <a:gamma/>
                        <a:tint val="20000"/>
                        <a:invGamma/>
                      </a:srgbClr>
                    </a:gs>
                    <a:gs pos="100000">
                      <a:srgbClr val="99CC00"/>
                    </a:gs>
                  </a:gsLst>
                  <a:lin ang="18900000" scaled="1"/>
                </a:gra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fr-FR"/>
                </a:p>
              </xdr:txBody>
            </xdr:sp>
          </xdr:grpSp>
          <xdr:sp macro="" textlink="">
            <xdr:nvSpPr>
              <xdr:cNvPr id="30" name="Text Box 12">
                <a:extLst>
                  <a:ext uri="{FF2B5EF4-FFF2-40B4-BE49-F238E27FC236}">
                    <a16:creationId xmlns:a16="http://schemas.microsoft.com/office/drawing/2014/main" id="{64C24059-B70C-40FD-B010-B144DB1EB270}"/>
                  </a:ext>
                </a:extLst>
              </xdr:cNvPr>
              <xdr:cNvSpPr txBox="1">
                <a:spLocks noChangeArrowheads="1"/>
              </xdr:cNvSpPr>
            </xdr:nvSpPr>
            <xdr:spPr bwMode="auto">
              <a:xfrm>
                <a:off x="5828805" y="896890"/>
                <a:ext cx="4281548" cy="236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ctr" anchorCtr="0" upright="1">
                <a:noAutofit/>
              </a:bodyPr>
              <a:lstStyle/>
              <a:p>
                <a:pPr algn="just">
                  <a:spcAft>
                    <a:spcPts val="0"/>
                  </a:spcAft>
                </a:pPr>
                <a:r>
                  <a:rPr lang="fr-FR" sz="1000" b="1">
                    <a:ln>
                      <a:noFill/>
                    </a:ln>
                    <a:solidFill>
                      <a:srgbClr val="FFFFFF"/>
                    </a:solidFill>
                    <a:effectLst>
                      <a:outerShdw blurRad="38100" dist="19050" dir="2700000" algn="tl">
                        <a:schemeClr val="dk1">
                          <a:alpha val="40000"/>
                        </a:schemeClr>
                      </a:outerShdw>
                    </a:effectLst>
                    <a:latin typeface="Arial Narrow" panose="020B0606020202030204" pitchFamily="34" charset="0"/>
                    <a:ea typeface="Times New Roman" panose="02020603050405020304" pitchFamily="18" charset="0"/>
                    <a:cs typeface="Arial" panose="020B0604020202020204" pitchFamily="34" charset="0"/>
                  </a:rPr>
                  <a:t>FEADER – PSN 2023-2027 – DEPARTEMENT DE LA REUNION</a:t>
                </a:r>
                <a:endParaRPr lang="fr-FR" sz="1200">
                  <a:effectLst/>
                  <a:latin typeface="Times New Roman" panose="02020603050405020304" pitchFamily="18" charset="0"/>
                  <a:ea typeface="Times New Roman" panose="02020603050405020304" pitchFamily="18" charset="0"/>
                </a:endParaRPr>
              </a:p>
            </xdr:txBody>
          </xdr:sp>
        </xdr:grpSp>
      </xdr:grpSp>
      <xdr:pic>
        <xdr:nvPicPr>
          <xdr:cNvPr id="25" name="Image 24">
            <a:extLst>
              <a:ext uri="{FF2B5EF4-FFF2-40B4-BE49-F238E27FC236}">
                <a16:creationId xmlns:a16="http://schemas.microsoft.com/office/drawing/2014/main" id="{5307FC40-C8B6-4F11-9E47-904726176CC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282338" y="82364"/>
            <a:ext cx="1034558" cy="53607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38100</xdr:rowOff>
    </xdr:from>
    <xdr:to>
      <xdr:col>4</xdr:col>
      <xdr:colOff>0</xdr:colOff>
      <xdr:row>0</xdr:row>
      <xdr:rowOff>1073786</xdr:rowOff>
    </xdr:to>
    <xdr:grpSp>
      <xdr:nvGrpSpPr>
        <xdr:cNvPr id="20" name="Groupe 19">
          <a:extLst>
            <a:ext uri="{FF2B5EF4-FFF2-40B4-BE49-F238E27FC236}">
              <a16:creationId xmlns:a16="http://schemas.microsoft.com/office/drawing/2014/main" id="{F055F5FF-D921-458D-AA46-AD1C1BFCEB3F}"/>
            </a:ext>
          </a:extLst>
        </xdr:cNvPr>
        <xdr:cNvGrpSpPr/>
      </xdr:nvGrpSpPr>
      <xdr:grpSpPr>
        <a:xfrm>
          <a:off x="0" y="38100"/>
          <a:ext cx="9677400" cy="1035686"/>
          <a:chOff x="0" y="38100"/>
          <a:chExt cx="9677400" cy="1035686"/>
        </a:xfrm>
      </xdr:grpSpPr>
      <xdr:grpSp>
        <xdr:nvGrpSpPr>
          <xdr:cNvPr id="21" name="Groupe 20">
            <a:extLst>
              <a:ext uri="{FF2B5EF4-FFF2-40B4-BE49-F238E27FC236}">
                <a16:creationId xmlns:a16="http://schemas.microsoft.com/office/drawing/2014/main" id="{2E98699C-23DC-4269-B35D-0A44322347E3}"/>
              </a:ext>
            </a:extLst>
          </xdr:cNvPr>
          <xdr:cNvGrpSpPr/>
        </xdr:nvGrpSpPr>
        <xdr:grpSpPr>
          <a:xfrm>
            <a:off x="0" y="714375"/>
            <a:ext cx="9677400" cy="359411"/>
            <a:chOff x="0" y="714375"/>
            <a:chExt cx="9677400" cy="359411"/>
          </a:xfrm>
        </xdr:grpSpPr>
        <xdr:grpSp>
          <xdr:nvGrpSpPr>
            <xdr:cNvPr id="23" name="Groupe 22">
              <a:extLst>
                <a:ext uri="{FF2B5EF4-FFF2-40B4-BE49-F238E27FC236}">
                  <a16:creationId xmlns:a16="http://schemas.microsoft.com/office/drawing/2014/main" id="{1938E069-254E-478C-870D-100C39B7DCAD}"/>
                </a:ext>
              </a:extLst>
            </xdr:cNvPr>
            <xdr:cNvGrpSpPr/>
          </xdr:nvGrpSpPr>
          <xdr:grpSpPr>
            <a:xfrm>
              <a:off x="0" y="714375"/>
              <a:ext cx="9677400" cy="359411"/>
              <a:chOff x="953" y="-52399"/>
              <a:chExt cx="6900037" cy="359811"/>
            </a:xfrm>
          </xdr:grpSpPr>
          <xdr:sp macro="" textlink="">
            <xdr:nvSpPr>
              <xdr:cNvPr id="25" name="Rectangle 24">
                <a:extLst>
                  <a:ext uri="{FF2B5EF4-FFF2-40B4-BE49-F238E27FC236}">
                    <a16:creationId xmlns:a16="http://schemas.microsoft.com/office/drawing/2014/main" id="{1F737959-B85E-4899-9C39-565AA9DD20A6}"/>
                  </a:ext>
                </a:extLst>
              </xdr:cNvPr>
              <xdr:cNvSpPr/>
            </xdr:nvSpPr>
            <xdr:spPr>
              <a:xfrm>
                <a:off x="3975" y="-52399"/>
                <a:ext cx="6897015" cy="297553"/>
              </a:xfrm>
              <a:prstGeom prst="rect">
                <a:avLst/>
              </a:prstGeom>
              <a:solidFill>
                <a:srgbClr val="235F6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sp macro="" textlink="">
            <xdr:nvSpPr>
              <xdr:cNvPr id="26" name="Rectangle 25">
                <a:extLst>
                  <a:ext uri="{FF2B5EF4-FFF2-40B4-BE49-F238E27FC236}">
                    <a16:creationId xmlns:a16="http://schemas.microsoft.com/office/drawing/2014/main" id="{135883D1-EED2-495F-BE78-6AFDD14E0A3F}"/>
                  </a:ext>
                </a:extLst>
              </xdr:cNvPr>
              <xdr:cNvSpPr>
                <a:spLocks noChangeArrowheads="1"/>
              </xdr:cNvSpPr>
            </xdr:nvSpPr>
            <xdr:spPr bwMode="auto">
              <a:xfrm>
                <a:off x="953" y="241727"/>
                <a:ext cx="6898640" cy="65685"/>
              </a:xfrm>
              <a:prstGeom prst="rect">
                <a:avLst/>
              </a:prstGeom>
              <a:gradFill rotWithShape="0">
                <a:gsLst>
                  <a:gs pos="0">
                    <a:srgbClr val="99CC00">
                      <a:gamma/>
                      <a:tint val="20000"/>
                      <a:invGamma/>
                    </a:srgbClr>
                  </a:gs>
                  <a:gs pos="100000">
                    <a:srgbClr val="99CC00"/>
                  </a:gs>
                </a:gsLst>
                <a:lin ang="18900000" scaled="1"/>
              </a:gra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fr-FR"/>
              </a:p>
            </xdr:txBody>
          </xdr:sp>
        </xdr:grpSp>
        <xdr:sp macro="" textlink="">
          <xdr:nvSpPr>
            <xdr:cNvPr id="24" name="Text Box 12">
              <a:extLst>
                <a:ext uri="{FF2B5EF4-FFF2-40B4-BE49-F238E27FC236}">
                  <a16:creationId xmlns:a16="http://schemas.microsoft.com/office/drawing/2014/main" id="{7BBA1652-5009-4B87-B46E-0A139109B0FD}"/>
                </a:ext>
              </a:extLst>
            </xdr:cNvPr>
            <xdr:cNvSpPr txBox="1">
              <a:spLocks noChangeArrowheads="1"/>
            </xdr:cNvSpPr>
          </xdr:nvSpPr>
          <xdr:spPr bwMode="auto">
            <a:xfrm>
              <a:off x="6438900" y="744682"/>
              <a:ext cx="3229610" cy="259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ctr" anchorCtr="0" upright="1">
              <a:noAutofit/>
            </a:bodyPr>
            <a:lstStyle/>
            <a:p>
              <a:pPr algn="just">
                <a:spcAft>
                  <a:spcPts val="0"/>
                </a:spcAft>
              </a:pPr>
              <a:r>
                <a:rPr lang="fr-FR" sz="1000" b="1">
                  <a:ln>
                    <a:noFill/>
                  </a:ln>
                  <a:solidFill>
                    <a:srgbClr val="FFFFFF"/>
                  </a:solidFill>
                  <a:effectLst>
                    <a:outerShdw blurRad="38100" dist="19050" dir="2700000" algn="tl">
                      <a:schemeClr val="dk1">
                        <a:alpha val="40000"/>
                      </a:schemeClr>
                    </a:outerShdw>
                  </a:effectLst>
                  <a:latin typeface="Arial Narrow" panose="020B0606020202030204" pitchFamily="34" charset="0"/>
                  <a:ea typeface="Times New Roman" panose="02020603050405020304" pitchFamily="18" charset="0"/>
                  <a:cs typeface="Arial" panose="020B0604020202020204" pitchFamily="34" charset="0"/>
                </a:rPr>
                <a:t>FEADER – PSN 2023-2027 – DEPARTEMENT DE LA REUNION</a:t>
              </a:r>
              <a:endParaRPr lang="fr-FR" sz="1200">
                <a:effectLst/>
                <a:latin typeface="Times New Roman" panose="02020603050405020304" pitchFamily="18" charset="0"/>
                <a:ea typeface="Times New Roman" panose="02020603050405020304" pitchFamily="18" charset="0"/>
              </a:endParaRPr>
            </a:p>
          </xdr:txBody>
        </xdr:sp>
      </xdr:grpSp>
      <xdr:pic>
        <xdr:nvPicPr>
          <xdr:cNvPr id="22" name="Image 21">
            <a:extLst>
              <a:ext uri="{FF2B5EF4-FFF2-40B4-BE49-F238E27FC236}">
                <a16:creationId xmlns:a16="http://schemas.microsoft.com/office/drawing/2014/main" id="{9F17CD20-DEEB-4295-8C25-CAC11878B82F}"/>
              </a:ext>
            </a:extLst>
          </xdr:cNvPr>
          <xdr:cNvPicPr>
            <a:picLocks noChangeAspect="1"/>
          </xdr:cNvPicPr>
        </xdr:nvPicPr>
        <xdr:blipFill>
          <a:blip xmlns:r="http://schemas.openxmlformats.org/officeDocument/2006/relationships" r:embed="rId1"/>
          <a:stretch>
            <a:fillRect/>
          </a:stretch>
        </xdr:blipFill>
        <xdr:spPr>
          <a:xfrm>
            <a:off x="0" y="38100"/>
            <a:ext cx="4584589" cy="652329"/>
          </a:xfrm>
          <a:prstGeom prst="rect">
            <a:avLst/>
          </a:prstGeom>
        </xdr:spPr>
      </xdr:pic>
    </xdr:grpSp>
    <xdr:clientData/>
  </xdr:twoCellAnchor>
  <xdr:twoCellAnchor editAs="oneCell">
    <xdr:from>
      <xdr:col>4</xdr:col>
      <xdr:colOff>76200</xdr:colOff>
      <xdr:row>0</xdr:row>
      <xdr:rowOff>409575</xdr:rowOff>
    </xdr:from>
    <xdr:to>
      <xdr:col>4</xdr:col>
      <xdr:colOff>3307360</xdr:colOff>
      <xdr:row>6</xdr:row>
      <xdr:rowOff>43840</xdr:rowOff>
    </xdr:to>
    <xdr:pic>
      <xdr:nvPicPr>
        <xdr:cNvPr id="27" name="Image 26">
          <a:extLst>
            <a:ext uri="{FF2B5EF4-FFF2-40B4-BE49-F238E27FC236}">
              <a16:creationId xmlns:a16="http://schemas.microsoft.com/office/drawing/2014/main" id="{B22DF410-76DC-4281-AEE0-E86D0DD4C60B}"/>
            </a:ext>
          </a:extLst>
        </xdr:cNvPr>
        <xdr:cNvPicPr>
          <a:picLocks noChangeAspect="1"/>
        </xdr:cNvPicPr>
      </xdr:nvPicPr>
      <xdr:blipFill>
        <a:blip xmlns:r="http://schemas.openxmlformats.org/officeDocument/2006/relationships" r:embed="rId2"/>
        <a:stretch>
          <a:fillRect/>
        </a:stretch>
      </xdr:blipFill>
      <xdr:spPr>
        <a:xfrm>
          <a:off x="9753600" y="409575"/>
          <a:ext cx="3231160" cy="19012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2</xdr:row>
      <xdr:rowOff>0</xdr:rowOff>
    </xdr:from>
    <xdr:to>
      <xdr:col>6</xdr:col>
      <xdr:colOff>9525</xdr:colOff>
      <xdr:row>2</xdr:row>
      <xdr:rowOff>6986</xdr:rowOff>
    </xdr:to>
    <xdr:grpSp>
      <xdr:nvGrpSpPr>
        <xdr:cNvPr id="8" name="Groupe 7">
          <a:extLst>
            <a:ext uri="{FF2B5EF4-FFF2-40B4-BE49-F238E27FC236}">
              <a16:creationId xmlns:a16="http://schemas.microsoft.com/office/drawing/2014/main" id="{C84D0855-1A99-4DA2-9295-D74F5F266403}"/>
            </a:ext>
          </a:extLst>
        </xdr:cNvPr>
        <xdr:cNvGrpSpPr/>
      </xdr:nvGrpSpPr>
      <xdr:grpSpPr>
        <a:xfrm>
          <a:off x="38100" y="1266825"/>
          <a:ext cx="12201525" cy="6986"/>
          <a:chOff x="953" y="-52399"/>
          <a:chExt cx="6900037" cy="359811"/>
        </a:xfrm>
      </xdr:grpSpPr>
      <xdr:sp macro="" textlink="">
        <xdr:nvSpPr>
          <xdr:cNvPr id="9" name="Rectangle 8">
            <a:extLst>
              <a:ext uri="{FF2B5EF4-FFF2-40B4-BE49-F238E27FC236}">
                <a16:creationId xmlns:a16="http://schemas.microsoft.com/office/drawing/2014/main" id="{C548B458-E8B1-4DDA-A593-8437D6ACADA3}"/>
              </a:ext>
            </a:extLst>
          </xdr:cNvPr>
          <xdr:cNvSpPr/>
        </xdr:nvSpPr>
        <xdr:spPr>
          <a:xfrm>
            <a:off x="3975" y="-52399"/>
            <a:ext cx="6897015" cy="297553"/>
          </a:xfrm>
          <a:prstGeom prst="rect">
            <a:avLst/>
          </a:prstGeom>
          <a:solidFill>
            <a:srgbClr val="235F6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sp macro="" textlink="">
        <xdr:nvSpPr>
          <xdr:cNvPr id="10" name="Rectangle 9">
            <a:extLst>
              <a:ext uri="{FF2B5EF4-FFF2-40B4-BE49-F238E27FC236}">
                <a16:creationId xmlns:a16="http://schemas.microsoft.com/office/drawing/2014/main" id="{04C728ED-1774-4F3B-8DF2-5298390EE098}"/>
              </a:ext>
            </a:extLst>
          </xdr:cNvPr>
          <xdr:cNvSpPr>
            <a:spLocks noChangeArrowheads="1"/>
          </xdr:cNvSpPr>
        </xdr:nvSpPr>
        <xdr:spPr bwMode="auto">
          <a:xfrm>
            <a:off x="953" y="241727"/>
            <a:ext cx="6898640" cy="65685"/>
          </a:xfrm>
          <a:prstGeom prst="rect">
            <a:avLst/>
          </a:prstGeom>
          <a:gradFill rotWithShape="0">
            <a:gsLst>
              <a:gs pos="0">
                <a:srgbClr val="99CC00">
                  <a:gamma/>
                  <a:tint val="20000"/>
                  <a:invGamma/>
                </a:srgbClr>
              </a:gs>
              <a:gs pos="100000">
                <a:srgbClr val="99CC00"/>
              </a:gs>
            </a:gsLst>
            <a:lin ang="18900000" scaled="1"/>
          </a:gra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fr-FR"/>
          </a:p>
        </xdr:txBody>
      </xdr:sp>
    </xdr:grpSp>
    <xdr:clientData/>
  </xdr:twoCellAnchor>
  <xdr:twoCellAnchor>
    <xdr:from>
      <xdr:col>0</xdr:col>
      <xdr:colOff>0</xdr:colOff>
      <xdr:row>0</xdr:row>
      <xdr:rowOff>28575</xdr:rowOff>
    </xdr:from>
    <xdr:to>
      <xdr:col>6</xdr:col>
      <xdr:colOff>9525</xdr:colOff>
      <xdr:row>0</xdr:row>
      <xdr:rowOff>1102361</xdr:rowOff>
    </xdr:to>
    <xdr:grpSp>
      <xdr:nvGrpSpPr>
        <xdr:cNvPr id="2" name="Groupe 1">
          <a:extLst>
            <a:ext uri="{FF2B5EF4-FFF2-40B4-BE49-F238E27FC236}">
              <a16:creationId xmlns:a16="http://schemas.microsoft.com/office/drawing/2014/main" id="{4471911F-7C96-4ABE-BFAF-1643749B2C4C}"/>
            </a:ext>
          </a:extLst>
        </xdr:cNvPr>
        <xdr:cNvGrpSpPr/>
      </xdr:nvGrpSpPr>
      <xdr:grpSpPr>
        <a:xfrm>
          <a:off x="0" y="28575"/>
          <a:ext cx="12239625" cy="1073786"/>
          <a:chOff x="0" y="0"/>
          <a:chExt cx="12239625" cy="1073786"/>
        </a:xfrm>
      </xdr:grpSpPr>
      <xdr:pic>
        <xdr:nvPicPr>
          <xdr:cNvPr id="13" name="Image 16">
            <a:extLst>
              <a:ext uri="{FF2B5EF4-FFF2-40B4-BE49-F238E27FC236}">
                <a16:creationId xmlns:a16="http://schemas.microsoft.com/office/drawing/2014/main" id="{BDBB3A81-3468-4963-9988-E5D57CA3D4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4428"/>
          <a:stretch>
            <a:fillRect/>
          </a:stretch>
        </xdr:blipFill>
        <xdr:spPr bwMode="auto">
          <a:xfrm>
            <a:off x="714375" y="38100"/>
            <a:ext cx="2819400" cy="6191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 name="Image 15" descr="LogoCD974">
            <a:extLst>
              <a:ext uri="{FF2B5EF4-FFF2-40B4-BE49-F238E27FC236}">
                <a16:creationId xmlns:a16="http://schemas.microsoft.com/office/drawing/2014/main" id="{D9F4A6EC-8415-44B8-A4FB-B78218E6AE5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23900" cy="676275"/>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15" name="Groupe 14">
            <a:extLst>
              <a:ext uri="{FF2B5EF4-FFF2-40B4-BE49-F238E27FC236}">
                <a16:creationId xmlns:a16="http://schemas.microsoft.com/office/drawing/2014/main" id="{8326249C-A715-431A-B61F-4464390D24E7}"/>
              </a:ext>
            </a:extLst>
          </xdr:cNvPr>
          <xdr:cNvGrpSpPr/>
        </xdr:nvGrpSpPr>
        <xdr:grpSpPr>
          <a:xfrm>
            <a:off x="0" y="714375"/>
            <a:ext cx="12239625" cy="359411"/>
            <a:chOff x="953" y="-52399"/>
            <a:chExt cx="6900037" cy="359811"/>
          </a:xfrm>
        </xdr:grpSpPr>
        <xdr:sp macro="" textlink="">
          <xdr:nvSpPr>
            <xdr:cNvPr id="16" name="Rectangle 15">
              <a:extLst>
                <a:ext uri="{FF2B5EF4-FFF2-40B4-BE49-F238E27FC236}">
                  <a16:creationId xmlns:a16="http://schemas.microsoft.com/office/drawing/2014/main" id="{18F7F029-E7C7-4E72-976E-0F0B781EBC5B}"/>
                </a:ext>
              </a:extLst>
            </xdr:cNvPr>
            <xdr:cNvSpPr/>
          </xdr:nvSpPr>
          <xdr:spPr>
            <a:xfrm>
              <a:off x="3975" y="-52399"/>
              <a:ext cx="6897015" cy="297553"/>
            </a:xfrm>
            <a:prstGeom prst="rect">
              <a:avLst/>
            </a:prstGeom>
            <a:solidFill>
              <a:srgbClr val="235F6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sp macro="" textlink="">
          <xdr:nvSpPr>
            <xdr:cNvPr id="17" name="Rectangle 16">
              <a:extLst>
                <a:ext uri="{FF2B5EF4-FFF2-40B4-BE49-F238E27FC236}">
                  <a16:creationId xmlns:a16="http://schemas.microsoft.com/office/drawing/2014/main" id="{2824EDB0-9120-47A1-AF34-AC5833871B61}"/>
                </a:ext>
              </a:extLst>
            </xdr:cNvPr>
            <xdr:cNvSpPr>
              <a:spLocks noChangeArrowheads="1"/>
            </xdr:cNvSpPr>
          </xdr:nvSpPr>
          <xdr:spPr bwMode="auto">
            <a:xfrm>
              <a:off x="953" y="241727"/>
              <a:ext cx="6898640" cy="65685"/>
            </a:xfrm>
            <a:prstGeom prst="rect">
              <a:avLst/>
            </a:prstGeom>
            <a:gradFill rotWithShape="0">
              <a:gsLst>
                <a:gs pos="0">
                  <a:srgbClr val="99CC00">
                    <a:gamma/>
                    <a:tint val="20000"/>
                    <a:invGamma/>
                  </a:srgbClr>
                </a:gs>
                <a:gs pos="100000">
                  <a:srgbClr val="99CC00"/>
                </a:gs>
              </a:gsLst>
              <a:lin ang="18900000" scaled="1"/>
            </a:gra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fr-FR"/>
            </a:p>
          </xdr:txBody>
        </xdr:sp>
      </xdr:grpSp>
      <xdr:sp macro="" textlink="">
        <xdr:nvSpPr>
          <xdr:cNvPr id="18" name="Text Box 12">
            <a:extLst>
              <a:ext uri="{FF2B5EF4-FFF2-40B4-BE49-F238E27FC236}">
                <a16:creationId xmlns:a16="http://schemas.microsoft.com/office/drawing/2014/main" id="{B7689298-88D7-4C4D-81FD-0B6C011CFE67}"/>
              </a:ext>
            </a:extLst>
          </xdr:cNvPr>
          <xdr:cNvSpPr txBox="1">
            <a:spLocks noChangeArrowheads="1"/>
          </xdr:cNvSpPr>
        </xdr:nvSpPr>
        <xdr:spPr bwMode="auto">
          <a:xfrm>
            <a:off x="8902212" y="738554"/>
            <a:ext cx="3229610" cy="259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fr-FR" sz="1000" b="1">
                <a:ln>
                  <a:noFill/>
                </a:ln>
                <a:solidFill>
                  <a:srgbClr val="FFFFFF"/>
                </a:solidFill>
                <a:effectLst>
                  <a:outerShdw blurRad="38100" dist="19050" dir="2700000" algn="tl">
                    <a:schemeClr val="dk1">
                      <a:alpha val="40000"/>
                    </a:schemeClr>
                  </a:outerShdw>
                </a:effectLst>
                <a:latin typeface="Arial Narrow" panose="020B0606020202030204" pitchFamily="34" charset="0"/>
                <a:ea typeface="Times New Roman" panose="02020603050405020304" pitchFamily="18" charset="0"/>
                <a:cs typeface="Arial" panose="020B0604020202020204" pitchFamily="34" charset="0"/>
              </a:rPr>
              <a:t>FEADER – PSN 2023-2027 – DEPARTEMENT DE LA REUNION</a:t>
            </a:r>
            <a:endParaRPr lang="fr-FR" sz="1200">
              <a:effectLst/>
              <a:latin typeface="Times New Roman" panose="02020603050405020304" pitchFamily="18" charset="0"/>
              <a:ea typeface="Times New Roman" panose="02020603050405020304" pitchFamily="18" charset="0"/>
            </a:endParaRPr>
          </a:p>
        </xdr:txBody>
      </xdr:sp>
      <xdr:pic>
        <xdr:nvPicPr>
          <xdr:cNvPr id="19" name="Image 18">
            <a:extLst>
              <a:ext uri="{FF2B5EF4-FFF2-40B4-BE49-F238E27FC236}">
                <a16:creationId xmlns:a16="http://schemas.microsoft.com/office/drawing/2014/main" id="{776938AA-E68E-476E-864B-0C145F6F19EC}"/>
              </a:ext>
            </a:extLst>
          </xdr:cNvPr>
          <xdr:cNvPicPr>
            <a:picLocks noChangeAspect="1"/>
          </xdr:cNvPicPr>
        </xdr:nvPicPr>
        <xdr:blipFill>
          <a:blip xmlns:r="http://schemas.openxmlformats.org/officeDocument/2006/relationships" r:embed="rId3"/>
          <a:stretch>
            <a:fillRect/>
          </a:stretch>
        </xdr:blipFill>
        <xdr:spPr>
          <a:xfrm>
            <a:off x="3495675" y="38100"/>
            <a:ext cx="1065611" cy="550371"/>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19050</xdr:colOff>
      <xdr:row>0</xdr:row>
      <xdr:rowOff>142875</xdr:rowOff>
    </xdr:from>
    <xdr:to>
      <xdr:col>17</xdr:col>
      <xdr:colOff>171050</xdr:colOff>
      <xdr:row>7</xdr:row>
      <xdr:rowOff>66457</xdr:rowOff>
    </xdr:to>
    <xdr:pic>
      <xdr:nvPicPr>
        <xdr:cNvPr id="5" name="Image 4">
          <a:extLst>
            <a:ext uri="{FF2B5EF4-FFF2-40B4-BE49-F238E27FC236}">
              <a16:creationId xmlns:a16="http://schemas.microsoft.com/office/drawing/2014/main" id="{0277B739-2CDB-4408-94F1-A285878C0C26}"/>
            </a:ext>
          </a:extLst>
        </xdr:cNvPr>
        <xdr:cNvPicPr>
          <a:picLocks noChangeAspect="1"/>
        </xdr:cNvPicPr>
      </xdr:nvPicPr>
      <xdr:blipFill>
        <a:blip xmlns:r="http://schemas.openxmlformats.org/officeDocument/2006/relationships" r:embed="rId1"/>
        <a:stretch>
          <a:fillRect/>
        </a:stretch>
      </xdr:blipFill>
      <xdr:spPr>
        <a:xfrm>
          <a:off x="11220450" y="142875"/>
          <a:ext cx="3200000" cy="174285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E42C756-16A9-491D-83EA-7DDBF828A803}" name="Tableau17" displayName="Tableau17" ref="B18:J38" totalsRowShown="0" headerRowDxfId="114" dataDxfId="113">
  <autoFilter ref="B18:J38" xr:uid="{0D8C9F6A-2F16-4406-9385-6DA59B2248FC}"/>
  <tableColumns count="9">
    <tableColumn id="1" xr3:uid="{49684020-9D29-4A9C-B2EB-1949C6D51E6D}" name="Actions" dataDxfId="112"/>
    <tableColumn id="2" xr3:uid="{3E6668F7-AA5E-4537-BFEA-22D07D941231}" name="Intitulé" dataDxfId="111"/>
    <tableColumn id="3" xr3:uid="{5BE04448-283C-4842-BDC0-2CA9FBD5E842}" name="Nombre de conseils individuels" dataDxfId="110"/>
    <tableColumn id="4" xr3:uid="{86304384-F2F8-40B6-B95E-E799E9F6AD3C}" name="Nombre de conseils collectifs" dataDxfId="109"/>
    <tableColumn id="6" xr3:uid="{E32701A0-2081-437E-91D0-D09F88EF9B67}" name="Total" dataDxfId="108">
      <calculatedColumnFormula>Tableau17[[#This Row],[Nombre de conseils individuels]]+Tableau17[[#This Row],[Nombre de conseils collectifs]]</calculatedColumnFormula>
    </tableColumn>
    <tableColumn id="7" xr3:uid="{168D9350-394A-4E32-9747-C7D202D2641B}" name="Nb de conseils individuels" dataDxfId="107"/>
    <tableColumn id="8" xr3:uid="{B203601E-1C37-463C-B935-AEF4EAD555BD}" name="Nb de conseils collectifs" dataDxfId="106"/>
    <tableColumn id="10" xr3:uid="{21C64094-2075-48E0-B11A-E995C01FEDFB}" name="Total instrtuit" dataDxfId="105">
      <calculatedColumnFormula>Tableau17[[#This Row],[Nb de conseils individuels]]+Tableau17[[#This Row],[Nb de conseils collectifs]]</calculatedColumnFormula>
    </tableColumn>
    <tableColumn id="11" xr3:uid="{4ACDEB7A-9906-439A-B2D2-2F62668398DE}" name="Motifs/Commentaires" dataDxfId="104"/>
  </tableColumns>
  <tableStyleInfo name="TableStyleLight1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82F1F33-EEA5-4447-B624-F82FEA060F31}" name="Tableau7" displayName="Tableau7" ref="J4:J24" totalsRowShown="0" headerRowDxfId="45" dataDxfId="44">
  <autoFilter ref="J4:J24" xr:uid="{16B82D74-23E7-41AA-AC53-B1EB80549C0F}"/>
  <tableColumns count="1">
    <tableColumn id="2" xr3:uid="{1BDA5D1A-5970-416C-9895-BA4BAA0E28F0}" name="Grands postes de dépenses" dataDxfId="43"/>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B5DC48F-32DF-471E-B31C-8229EC3E6652}" name="Tableau9" displayName="Tableau9" ref="L4:L22" totalsRowShown="0" headerRowDxfId="42" dataDxfId="41">
  <autoFilter ref="L4:L22" xr:uid="{0815FAF0-E881-4D0A-BDFD-41D703618B3A}"/>
  <tableColumns count="1">
    <tableColumn id="1" xr3:uid="{FFFAAAE9-D86D-4066-AEDD-3BEB20761A9D}" name="Postes de dépenses" dataDxfId="40"/>
  </tableColumns>
  <tableStyleInfo name="TableStyleLight1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22D8C62-89E2-445C-B93A-189E197BB69C}" name="Tableau10" displayName="Tableau10" ref="A4:H6" totalsRowShown="0" headerRowDxfId="39" dataDxfId="38">
  <autoFilter ref="A4:H6" xr:uid="{828D2B69-21DF-4C69-A74B-D8C470E6E4AA}"/>
  <tableColumns count="8">
    <tableColumn id="1" xr3:uid="{B216C405-25F1-47CA-A579-5C6127468E17}" name="N° Dispositif" dataDxfId="37"/>
    <tableColumn id="5" xr3:uid="{64C2D934-94C1-4DB3-AC13-A51124823227}" name="Nom" dataDxfId="36"/>
    <tableColumn id="3" xr3:uid="{DB3F137B-0DCC-4E01-940D-73F994F092B6}" name="N°technique" dataDxfId="35"/>
    <tableColumn id="4" xr3:uid="{3BE65EE1-6995-440C-8AE9-A2CE1F26A528}" name="Taux de base" dataDxfId="34"/>
    <tableColumn id="2" xr3:uid="{9676EC18-3D1B-41EF-A278-F70E272EA4B3}" name="TMAP" dataDxfId="33"/>
    <tableColumn id="6" xr3:uid="{4BC8803F-7907-4CBA-998C-B643780F57E6}" name="Financeur" dataDxfId="32"/>
    <tableColumn id="7" xr3:uid="{30116DA2-F58A-42A1-B72F-AC68CA83E803}" name="taux" dataDxfId="31"/>
    <tableColumn id="8" xr3:uid="{DE934F92-4785-4F98-9872-3C928AE39334}" name="Autre" dataDxfId="30"/>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B7DA7C8-F98F-42D3-B104-16B5B2207413}" name="Tableau27" displayName="Tableau27" ref="A10:B30" totalsRowShown="0" headerRowDxfId="29" dataDxfId="28">
  <autoFilter ref="A10:B30" xr:uid="{93DC2091-757A-486C-87AD-2BF7E81E0BED}"/>
  <tableColumns count="2">
    <tableColumn id="1" xr3:uid="{E30B1AA9-2514-4BA3-A4A0-E773A6CAD8B3}" name="N°" dataDxfId="27"/>
    <tableColumn id="2" xr3:uid="{3C7E240D-120C-47B3-AA2B-3481AED71FC5}" name="Grand poste de dépenses" dataDxfId="26"/>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4829527-8117-4644-A0B1-5F83623700EE}" name="TI_77_071" displayName="TI_77_071" ref="O4:P22" totalsRowShown="0" headerRowDxfId="25" dataDxfId="24">
  <autoFilter ref="O4:P22" xr:uid="{44D2FBAA-E5D5-458F-AC28-1B2E30A034C2}"/>
  <tableColumns count="2">
    <tableColumn id="1" xr3:uid="{ED5EB8BB-567F-4993-BA1D-8C226969DBE1}" name="N°" dataDxfId="23"/>
    <tableColumn id="2" xr3:uid="{230EFA2B-78A4-405A-9C22-1499BF5774B5}" name="Liste des postes" dataDxfId="22"/>
  </tableColumns>
  <tableStyleInfo name="TableStyleLight1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011857E-7926-4780-8F5F-D87AF64FF58F}" name="TI_78_011" displayName="TI_78_011" ref="R4:S7" totalsRowShown="0" headerRowDxfId="21" dataDxfId="20">
  <autoFilter ref="R4:S7" xr:uid="{F4828361-CD28-4004-B5C8-F6DBBAED294D}"/>
  <tableColumns count="2">
    <tableColumn id="1" xr3:uid="{619189C8-C6C1-427A-93A8-4537062F1492}" name="N°" dataDxfId="19"/>
    <tableColumn id="2" xr3:uid="{BFE5FC85-ED62-4E94-8E93-4F15330602DF}" name="Liste des postes" dataDxfId="18"/>
  </tableColumns>
  <tableStyleInfo name="TableStyleLight1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6C0BE869-C6B5-45D7-AB6B-C95538135041}" name="Tableau24" displayName="Tableau24" ref="B8:E26" totalsRowShown="0" headerRowDxfId="17" dataDxfId="16">
  <autoFilter ref="B8:E26" xr:uid="{C7E8C549-45AD-42BD-8C6B-0F1BA5976A1D}"/>
  <tableColumns count="4">
    <tableColumn id="1" xr3:uid="{60CD509F-CD3F-401F-BE2B-8B2511B8896B}" name="N°OCS" dataDxfId="15"/>
    <tableColumn id="2" xr3:uid="{7978659E-4166-4824-A8CA-216CAC82191D}" name="OCS" dataDxfId="14">
      <calculatedColumnFormula>IFERROR(VLOOKUP(Tableau24[[#This Row],[N°OCS]],INDIRECT(CONCATENATE("OCS_",TI)),2,FALSE),"")</calculatedColumnFormula>
    </tableColumn>
    <tableColumn id="3" xr3:uid="{873E0199-FC61-4BD5-9A59-97509845FE9F}" name="Unité " dataDxfId="13">
      <calculatedColumnFormula>IFERROR(VLOOKUP(Tableau24[[#This Row],[N°OCS]],INDIRECT(CONCATENATE("OCS_",TI)),3,FALSE),"")</calculatedColumnFormula>
    </tableColumn>
    <tableColumn id="4" xr3:uid="{C771D178-45A9-4623-9201-56FE55B9C881}" name="Montant" dataDxfId="12" dataCellStyle="Monétaire">
      <calculatedColumnFormula>IFERROR(VLOOKUP(Tableau24[[#This Row],[N°OCS]],INDIRECT(CONCATENATE("OCS_",TI)),4,FALSE),0)</calculatedColumnFormula>
    </tableColumn>
  </tableColumns>
  <tableStyleInfo name="TableStyleLight1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A8FBDD-3F65-469C-BA9F-C15A7062DBAE}" name="OCS_TI_77_071" displayName="OCS_TI_77_071" ref="H4:K22" totalsRowShown="0" headerRowDxfId="11" dataDxfId="10">
  <autoFilter ref="H4:K22" xr:uid="{E7C541C2-F030-4ED0-8283-B53236D0DF33}"/>
  <tableColumns count="4">
    <tableColumn id="1" xr3:uid="{73E460C8-BB42-4C84-BB8B-80ED9ACE4D30}" name="N°OCS" dataDxfId="9"/>
    <tableColumn id="2" xr3:uid="{D0892686-16A7-4475-A88C-3898F87873D0}" name="OCS" dataDxfId="8"/>
    <tableColumn id="3" xr3:uid="{31B8FF74-98FE-4D4B-B902-A317B89499A2}" name="Unité" dataDxfId="7"/>
    <tableColumn id="4" xr3:uid="{C2CB1080-3049-482B-96BB-BF6DD282D8F1}" name="Montant éligible €" dataDxfId="6"/>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CB3DC0D-8FC1-4782-A7FB-4953EBCDF636}" name="OCS_TI_78_011" displayName="OCS_TI_78_011" ref="N4:Q7" totalsRowShown="0" headerRowDxfId="5" dataDxfId="4">
  <autoFilter ref="N4:Q7" xr:uid="{654FDC9A-2E44-4C72-B076-2799BE6DB662}"/>
  <tableColumns count="4">
    <tableColumn id="1" xr3:uid="{418332CC-6A29-4325-B1C8-0925F15B527A}" name="N°OCS" dataDxfId="3"/>
    <tableColumn id="2" xr3:uid="{CC053CB8-E116-492F-B70F-997BBF0DF0D7}" name="OCS" dataDxfId="2"/>
    <tableColumn id="3" xr3:uid="{657A0D63-3E4F-4E9A-84F3-7B7A2AC560AC}" name="Unité" dataDxfId="1"/>
    <tableColumn id="4" xr3:uid="{9873859F-F394-45E7-AE6A-B7157D216F53}" name="Montant éligible €" dataDxfId="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2000000}" name="Tableau15" displayName="Tableau15" ref="A19:G39" totalsRowShown="0" headerRowDxfId="103" dataDxfId="102">
  <autoFilter ref="A19:G39" xr:uid="{00000000-0009-0000-0100-00000F000000}"/>
  <tableColumns count="7">
    <tableColumn id="8" xr3:uid="{00000000-0010-0000-0200-000008000000}" name="Action" dataDxfId="101">
      <calculatedColumnFormula>'Postes de dépense'!J5</calculatedColumnFormula>
    </tableColumn>
    <tableColumn id="4" xr3:uid="{CBD66DEE-3604-4B10-818C-A34B09F9C4CD}" name="Montant présenté" dataDxfId="100" dataCellStyle="Monétaire">
      <calculatedColumnFormula>SUMIF(Plage_Action,Tableau15[[#This Row],[Action]],Plage_Mt_Présente)</calculatedColumnFormula>
    </tableColumn>
    <tableColumn id="1" xr3:uid="{F834804F-8E71-4845-8572-3D63D8DE7C5C}" name="Montant des dépenses éligibles" dataDxfId="99" dataCellStyle="Monétaire">
      <calculatedColumnFormula>SUMIF(Plage_Action,Tableau15[[#This Row],[Action]],Plage_Mt_Eligible)</calculatedColumnFormula>
    </tableColumn>
    <tableColumn id="9" xr3:uid="{CCC151A6-EB06-4ED9-8146-654D52644E44}" name="Montant des dépenses non éligibles" dataDxfId="98" dataCellStyle="Monétaire">
      <calculatedColumnFormula>SUMIF(Plage_Action,Tableau15[[#This Row],[Action]],Plage_Mt_ineligible)</calculatedColumnFormula>
    </tableColumn>
    <tableColumn id="2" xr3:uid="{00000000-0010-0000-0200-000002000000}" name="Montant des dépenses éligibles raisonnables " dataDxfId="97" dataCellStyle="Monétaire">
      <calculatedColumnFormula>SUMIF(Plage_Action,Tableau15[[#This Row],[Action]],Plage_Mt_retenu)</calculatedColumnFormula>
    </tableColumn>
    <tableColumn id="3" xr3:uid="{00000000-0010-0000-0200-000003000000}" name="Montant total des dépenses écartées" dataDxfId="96" dataCellStyle="Monétaire">
      <calculatedColumnFormula>SUMIF(Plage_Action,Tableau15[[#This Row],[Action]],Plage_Mt_écarté)</calculatedColumnFormula>
    </tableColumn>
    <tableColumn id="7" xr3:uid="{00000000-0010-0000-0200-000007000000}" name="Montant total des dépenses retenues" dataDxfId="95" dataCellStyle="Monétaire">
      <calculatedColumnFormula>SUMIF(Plage_Action,Tableau15[[#This Row],[Action]],Plage_Mt_retenu)</calculatedColumnFormula>
    </tableColumn>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6EBCD7CA-FC08-4766-ABDE-FB261DEB128C}" name="Tableau1524" displayName="Tableau1524" ref="I19:P37" totalsRowShown="0" headerRowDxfId="94" dataDxfId="93">
  <autoFilter ref="I19:P37" xr:uid="{50E2CFAB-4254-4AC9-84D2-46CACB5190F0}"/>
  <tableColumns count="8">
    <tableColumn id="8" xr3:uid="{369CB644-14B6-4BF8-923E-BB4EEEF5F579}" name="OCS" dataDxfId="92">
      <calculatedColumnFormula>IF(OCS!C9="","",OCS!C9)</calculatedColumnFormula>
    </tableColumn>
    <tableColumn id="4" xr3:uid="{F110D3BD-88E1-4D05-8076-D7BDEE8021EA}" name="Montant présenté" dataDxfId="91" dataCellStyle="Monétaire">
      <calculatedColumnFormula>SUMIF(Plage_OCS,Tableau1524[[#This Row],[OCS]],Plage_Mt_Présente)</calculatedColumnFormula>
    </tableColumn>
    <tableColumn id="1" xr3:uid="{DDEA07A7-1C4B-4D9F-A531-3DF79F1D256B}" name="Montant des dépenses éligibles" dataDxfId="90" dataCellStyle="Monétaire">
      <calculatedColumnFormula>SUMIF(Plage_OCS,Tableau1524[[#This Row],[OCS]],Plage_Mt_Eligible)</calculatedColumnFormula>
    </tableColumn>
    <tableColumn id="9" xr3:uid="{17DF3DC2-6068-49D1-AB79-88F6AE89424A}" name="Montant des dépenses non éligibles" dataDxfId="89" dataCellStyle="Monétaire">
      <calculatedColumnFormula>SUMIF(Plage_OCS,Tableau1524[[#This Row],[OCS]],Plage_Mt_ineligible)</calculatedColumnFormula>
    </tableColumn>
    <tableColumn id="2" xr3:uid="{EF1C0204-F776-4D47-BF42-F7BF532AE968}" name="Montant des dépenses éligibles raisonnables " dataDxfId="88" dataCellStyle="Monétaire">
      <calculatedColumnFormula>SUMIF(Plage_OCS,Tableau1524[[#This Row],[OCS]],Plage_Mt_retenu)</calculatedColumnFormula>
    </tableColumn>
    <tableColumn id="3" xr3:uid="{B283D753-9484-4701-8C36-37AD376E7091}" name="Montant total des dépenses écartées" dataDxfId="87" dataCellStyle="Monétaire">
      <calculatedColumnFormula>SUMIF(Plage_OCS,Tableau1524[[#This Row],[OCS]],Plage_Mt_écarté)</calculatedColumnFormula>
    </tableColumn>
    <tableColumn id="7" xr3:uid="{0F0B6BBB-F43F-43AE-8A92-E668CA94D98A}" name="Montant total des dépenses retenues" dataDxfId="86" dataCellStyle="Monétaire">
      <calculatedColumnFormula>SUMIF(Plage_OCS,Tableau1524[[#This Row],[OCS]],Plage_Mt_retenu)</calculatedColumnFormula>
    </tableColumn>
    <tableColumn id="5" xr3:uid="{D369304B-A664-4156-85C5-ED9E76DA2BB2}" name="Quantité Retenue" dataDxfId="85" dataCellStyle="Milliers">
      <calculatedColumnFormula>SUMIF(Plage_OCS,Tableau1524[[#This Row],[OCS]],Plage_Qté_retenue)</calculatedColumnFormula>
    </tableColumn>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A7D5E6B-4215-4B5E-8647-6D261347AAEA}" name="TAM_TI_77_071" displayName="TAM_TI_77_071" ref="J3:L4" totalsRowShown="0" headerRowDxfId="84" dataDxfId="83">
  <autoFilter ref="J3:L4" xr:uid="{C449AB75-78AE-4167-962F-3E8351F0A282}"/>
  <tableColumns count="3">
    <tableColumn id="1" xr3:uid="{14584581-196D-4DFA-90BF-D32351AFCAB7}" name="N° Majoration" dataDxfId="82"/>
    <tableColumn id="2" xr3:uid="{A1207D9E-887E-48BE-B8F0-BD5198FBE5E4}" name="Nom" dataDxfId="81"/>
    <tableColumn id="3" xr3:uid="{8AD92B73-7BA5-417E-A590-BAF5426F8710}" name="Taux" dataDxfId="80"/>
  </tableColumns>
  <tableStyleInfo name="TableStyleLight1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8B730414-01C0-4377-8F43-0FAD71E93C63}" name="Tableau20" displayName="Tableau20" ref="B3:D5" totalsRowShown="0" headerRowDxfId="79" dataDxfId="78">
  <autoFilter ref="B3:D5" xr:uid="{196376E1-FF97-4754-A8F8-8FAF955A0B6F}"/>
  <tableColumns count="3">
    <tableColumn id="1" xr3:uid="{E1B3DC73-96C9-45BC-B576-90341C4F4883}" name="N° Majoration" dataDxfId="77"/>
    <tableColumn id="2" xr3:uid="{AE6F67C1-FDBF-428A-8412-5CFEB3BDBD3B}" name="Nom" dataDxfId="76">
      <calculatedColumnFormula>IFERROR(VLOOKUP(Tableau20[[#This Row],[N° Majoration]],INDIRECT(CONCATENATE("TAM_",TI)),2,FALSE),"")</calculatedColumnFormula>
    </tableColumn>
    <tableColumn id="3" xr3:uid="{ECF3B872-5A8A-4504-87C0-B45FC8D750DD}" name="Taux" dataDxfId="75">
      <calculatedColumnFormula>IFERROR(VLOOKUP(Tableau20[[#This Row],[N° Majoration]],INDIRECT(CONCATENATE("TAM_",TI)),3,FALSE),"")</calculatedColumnFormula>
    </tableColumn>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8B48AF0-8AE5-453A-AC0B-4ACEAE950276}" name="TAM_TI_78_011" displayName="TAM_TI_78_011" ref="N3:P5" totalsRowShown="0" headerRowDxfId="74" dataDxfId="73">
  <autoFilter ref="N3:P5" xr:uid="{4058E239-77D7-4FE3-9207-3E2435373EE5}"/>
  <tableColumns count="3">
    <tableColumn id="1" xr3:uid="{C6A65938-F327-4D8C-B88A-258251E64C73}" name="N° Majoration" dataDxfId="72"/>
    <tableColumn id="2" xr3:uid="{21DD5F73-51F3-4811-9031-4A552EEC2848}" name="Nom" dataDxfId="71"/>
    <tableColumn id="3" xr3:uid="{4F9FDA1C-1D7F-4ED1-929E-863D3BBFC9B9}" name="Taux" dataDxfId="70"/>
  </tableColumns>
  <tableStyleInfo name="TableStyleLight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0C9295D-2804-435F-80B8-CCFDC5F0D4FA}" name="COFI_TI_77_071" displayName="COFI_TI_77_071" ref="J9:O12" totalsRowShown="0" headerRowDxfId="69" dataDxfId="68" dataCellStyle="Monétaire">
  <autoFilter ref="J9:O12" xr:uid="{A7BC04F5-B77D-4280-A09C-0E1372F13824}"/>
  <tableColumns count="6">
    <tableColumn id="1" xr3:uid="{7508E78B-4781-4986-8074-6994C1367E70}" name="Filière" dataDxfId="67"/>
    <tableColumn id="2" xr3:uid="{AA630374-6BD7-423D-A971-E7AA82C60E06}" name="Département" dataDxfId="66" dataCellStyle="Pourcentage"/>
    <tableColumn id="3" xr3:uid="{FC1570CC-BACD-4A91-8112-2932FFB4FAD9}" name="Etat - BOP 112" dataDxfId="65" dataCellStyle="Pourcentage"/>
    <tableColumn id="4" xr3:uid="{A1F95AFA-3E4D-4705-89B8-B6C8AE250702}" name="Etat - BOP 123" dataDxfId="64" dataCellStyle="Pourcentage"/>
    <tableColumn id="5" xr3:uid="{D7E2E3CD-140D-4D91-B324-FB4361BDF6C6}" name="Etat - autre" dataDxfId="63" dataCellStyle="Pourcentage"/>
    <tableColumn id="6" xr3:uid="{351980E0-95AF-4BDB-92F2-C920A011FEEF}" name="Région" dataDxfId="62" dataCellStyle="Pourcentage"/>
  </tableColumns>
  <tableStyleInfo name="TableStyleLight1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E3A7809-55EF-4911-930D-B4F0252A471F}" name="TAB_Filières" displayName="TAB_Filières" ref="A18:F21" totalsRowShown="0" headerRowDxfId="61" dataDxfId="60" dataCellStyle="Pourcentage">
  <autoFilter ref="A18:F21" xr:uid="{4C40890C-A679-4356-8328-87B1314AB91F}"/>
  <tableColumns count="6">
    <tableColumn id="1" xr3:uid="{98902BEF-EF33-4809-AEC7-173797A23BB5}" name="Filière" dataDxfId="59"/>
    <tableColumn id="2" xr3:uid="{5999FBB0-5903-48CA-97C1-6C75012135B0}" name="Département" dataDxfId="58" dataCellStyle="Pourcentage">
      <calculatedColumnFormula>IFERROR(VLOOKUP(A19,INDIRECT(CONCATENATE("COFI_",TI)),2,FALSE),0)</calculatedColumnFormula>
    </tableColumn>
    <tableColumn id="3" xr3:uid="{3B25383A-B3F2-4D4F-90B2-563D91EFD76E}" name="Etat - BOP 112" dataDxfId="57" dataCellStyle="Pourcentage">
      <calculatedColumnFormula>IFERROR(VLOOKUP(A19,INDIRECT(CONCATENATE("COFI_",TI)),3,FALSE),0)</calculatedColumnFormula>
    </tableColumn>
    <tableColumn id="4" xr3:uid="{08863B8F-4FCD-4C15-AF73-626ECB4CB309}" name="Etat - BOP 123" dataDxfId="56" dataCellStyle="Pourcentage">
      <calculatedColumnFormula>IFERROR(VLOOKUP(A19,INDIRECT(CONCATENATE("COFI_",TI)),4,FALSE),0)</calculatedColumnFormula>
    </tableColumn>
    <tableColumn id="5" xr3:uid="{91F079F9-F234-4ADB-895E-047BD5716266}" name="Etat - autre" dataDxfId="55" dataCellStyle="Pourcentage">
      <calculatedColumnFormula>IFERROR(VLOOKUP(A19,INDIRECT(CONCATENATE("COFI_",TI)),5,FALSE),0)</calculatedColumnFormula>
    </tableColumn>
    <tableColumn id="6" xr3:uid="{D40C201F-7F9C-4602-BE7C-6AF025B3A668}" name="Région" dataDxfId="54" dataCellStyle="Pourcentage">
      <calculatedColumnFormula>IFERROR(VLOOKUP(A19,INDIRECT(CONCATENATE("COFI_",TI)),6,FALSE),0)</calculatedColumnFormula>
    </tableColumn>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87231D2-7CD4-4317-95A6-EFD6C30E6866}" name="COFI_TI_78_011" displayName="COFI_TI_78_011" ref="J17:O19" totalsRowShown="0" headerRowDxfId="53" dataDxfId="52" dataCellStyle="Pourcentage">
  <autoFilter ref="J17:O19" xr:uid="{21E6794C-6884-4100-9EB1-6F6E7716A54D}"/>
  <tableColumns count="6">
    <tableColumn id="1" xr3:uid="{767C028F-3BDC-47B0-BEB2-1CB1BA23C9F0}" name="Filière" dataDxfId="51"/>
    <tableColumn id="2" xr3:uid="{2499FDC6-FCC6-4666-B83A-8795C24FEC91}" name="Département" dataDxfId="50" dataCellStyle="Pourcentage"/>
    <tableColumn id="3" xr3:uid="{5CF34855-EF1E-4F67-9B23-00270E674FFD}" name="Etat - BOP 112" dataDxfId="49" dataCellStyle="Pourcentage"/>
    <tableColumn id="4" xr3:uid="{B6BD617A-C1B6-4A82-B46B-09CB7E9CC35C}" name="Etat - BOP 123" dataDxfId="48" dataCellStyle="Pourcentage"/>
    <tableColumn id="5" xr3:uid="{8AE2E523-2A5E-49AC-B245-1C9B4365B486}" name="Etat - autre" dataDxfId="47" dataCellStyle="Pourcentage"/>
    <tableColumn id="6" xr3:uid="{CF6160F6-5ABE-46B4-BCF7-787880A11E68}" name="Région" dataDxfId="46" dataCellStyle="Pourcentage"/>
  </tableColumns>
  <tableStyleInfo name="TableStyleLight1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table" Target="../tables/table10.xml"/><Relationship Id="rId6" Type="http://schemas.openxmlformats.org/officeDocument/2006/relationships/table" Target="../tables/table15.xml"/><Relationship Id="rId5" Type="http://schemas.openxmlformats.org/officeDocument/2006/relationships/table" Target="../tables/table14.xml"/><Relationship Id="rId4" Type="http://schemas.openxmlformats.org/officeDocument/2006/relationships/table" Target="../tables/table13.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table" Target="../tables/table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theme="6" tint="0.39997558519241921"/>
    <pageSetUpPr fitToPage="1"/>
  </sheetPr>
  <dimension ref="A1:Y28"/>
  <sheetViews>
    <sheetView tabSelected="1" zoomScale="71" zoomScaleNormal="71" workbookViewId="0">
      <selection activeCell="I8" sqref="I8"/>
    </sheetView>
  </sheetViews>
  <sheetFormatPr baseColWidth="10" defaultColWidth="11.42578125" defaultRowHeight="15" x14ac:dyDescent="0.25"/>
  <cols>
    <col min="1" max="1" width="11.42578125" style="15"/>
    <col min="2" max="2" width="21.42578125" style="15" customWidth="1"/>
    <col min="3" max="3" width="44.5703125" style="15" customWidth="1"/>
    <col min="4" max="16384" width="11.42578125" style="15"/>
  </cols>
  <sheetData>
    <row r="1" spans="1:25" x14ac:dyDescent="0.25">
      <c r="A1" s="16"/>
      <c r="B1" s="17"/>
      <c r="C1" s="17"/>
      <c r="D1" s="17"/>
      <c r="E1" s="17"/>
      <c r="F1" s="17"/>
      <c r="G1" s="17"/>
      <c r="H1" s="17"/>
      <c r="I1" s="17"/>
      <c r="J1" s="17"/>
      <c r="K1" s="17"/>
      <c r="L1" s="17"/>
      <c r="M1" s="17"/>
      <c r="N1" s="17"/>
      <c r="O1" s="17"/>
      <c r="P1" s="17"/>
      <c r="Q1" s="17"/>
      <c r="R1" s="17"/>
      <c r="S1" s="17"/>
      <c r="T1" s="17"/>
      <c r="U1" s="17"/>
      <c r="V1" s="17"/>
      <c r="W1" s="17"/>
      <c r="X1" s="18"/>
    </row>
    <row r="2" spans="1:25" x14ac:dyDescent="0.25">
      <c r="A2" s="19"/>
      <c r="B2" s="20"/>
      <c r="C2" s="20"/>
      <c r="D2" s="20"/>
      <c r="E2" s="20"/>
      <c r="F2" s="20"/>
      <c r="G2" s="20"/>
      <c r="H2" s="20"/>
      <c r="I2" s="20"/>
      <c r="J2" s="20"/>
      <c r="K2" s="20"/>
      <c r="L2" s="20"/>
      <c r="M2" s="20"/>
      <c r="N2" s="20"/>
      <c r="O2" s="20"/>
      <c r="P2" s="20"/>
      <c r="Q2" s="20"/>
      <c r="R2" s="20"/>
      <c r="S2" s="20"/>
      <c r="T2" s="20"/>
      <c r="U2" s="20"/>
      <c r="V2" s="20"/>
      <c r="W2" s="20"/>
      <c r="X2" s="21"/>
    </row>
    <row r="3" spans="1:25" x14ac:dyDescent="0.25">
      <c r="A3" s="19"/>
      <c r="B3" s="20"/>
      <c r="C3" s="20"/>
      <c r="D3" s="22"/>
      <c r="E3" s="20"/>
      <c r="F3" s="20"/>
      <c r="G3" s="20"/>
      <c r="H3" s="20"/>
      <c r="I3" s="20"/>
      <c r="J3" s="20"/>
      <c r="K3" s="20"/>
      <c r="L3" s="20"/>
      <c r="M3" s="20"/>
      <c r="N3" s="20"/>
      <c r="O3" s="20"/>
      <c r="P3" s="20"/>
      <c r="Q3" s="20"/>
      <c r="R3" s="20"/>
      <c r="S3" s="20"/>
      <c r="T3" s="20"/>
      <c r="U3" s="20"/>
      <c r="V3" s="20"/>
      <c r="W3" s="20"/>
      <c r="X3" s="21"/>
    </row>
    <row r="4" spans="1:25" x14ac:dyDescent="0.25">
      <c r="A4" s="19"/>
      <c r="B4" s="20"/>
      <c r="C4" s="20"/>
      <c r="D4" s="20"/>
      <c r="E4" s="20"/>
      <c r="F4" s="20"/>
      <c r="G4" s="20"/>
      <c r="H4" s="20"/>
      <c r="I4" s="20"/>
      <c r="J4" s="20"/>
      <c r="K4" s="20"/>
      <c r="L4" s="20"/>
      <c r="M4" s="20"/>
      <c r="N4" s="20"/>
      <c r="O4" s="20"/>
      <c r="P4" s="20"/>
      <c r="Q4" s="20"/>
      <c r="R4" s="20"/>
      <c r="S4" s="20"/>
      <c r="T4" s="20"/>
      <c r="U4" s="20"/>
      <c r="V4" s="20"/>
      <c r="W4" s="20"/>
      <c r="X4" s="21"/>
    </row>
    <row r="5" spans="1:25" x14ac:dyDescent="0.25">
      <c r="A5" s="19"/>
      <c r="B5" s="20"/>
      <c r="C5" s="20"/>
      <c r="D5" s="20"/>
      <c r="E5" s="20"/>
      <c r="F5" s="20"/>
      <c r="G5" s="20"/>
      <c r="H5" s="20"/>
      <c r="I5" s="20"/>
      <c r="J5" s="20"/>
      <c r="K5" s="20"/>
      <c r="L5" s="20"/>
      <c r="M5" s="20"/>
      <c r="N5" s="20"/>
      <c r="O5" s="20"/>
      <c r="P5" s="20"/>
      <c r="Q5" s="20"/>
      <c r="R5" s="20"/>
      <c r="S5" s="20"/>
      <c r="T5" s="20"/>
      <c r="U5" s="20"/>
      <c r="V5" s="20"/>
      <c r="W5" s="20"/>
      <c r="X5" s="21"/>
    </row>
    <row r="6" spans="1:25" x14ac:dyDescent="0.25">
      <c r="A6" s="19"/>
      <c r="B6" s="20"/>
      <c r="C6" s="20"/>
      <c r="D6" s="20"/>
      <c r="E6" s="20"/>
      <c r="F6" s="20"/>
      <c r="G6" s="20"/>
      <c r="H6" s="20"/>
      <c r="I6" s="20"/>
      <c r="J6" s="20"/>
      <c r="K6" s="20"/>
      <c r="L6" s="20"/>
      <c r="M6" s="20"/>
      <c r="N6" s="20"/>
      <c r="O6" s="20"/>
      <c r="P6" s="20"/>
      <c r="Q6" s="20"/>
      <c r="R6" s="20"/>
      <c r="S6" s="20"/>
      <c r="T6" s="20"/>
      <c r="U6" s="20"/>
      <c r="V6" s="20"/>
      <c r="W6" s="20"/>
      <c r="X6" s="21"/>
    </row>
    <row r="7" spans="1:25" ht="24" customHeight="1" thickBot="1" x14ac:dyDescent="0.3">
      <c r="A7" s="19"/>
      <c r="B7" s="20"/>
      <c r="C7" s="20"/>
      <c r="D7" s="20"/>
      <c r="E7" s="20"/>
      <c r="F7" s="20"/>
      <c r="G7" s="20"/>
      <c r="H7" s="20"/>
      <c r="I7" s="20"/>
      <c r="J7" s="20"/>
      <c r="K7" s="20"/>
      <c r="L7" s="20"/>
      <c r="M7" s="20"/>
      <c r="N7" s="20"/>
      <c r="O7" s="20"/>
      <c r="P7" s="20"/>
      <c r="Q7" s="20"/>
      <c r="R7" s="20"/>
      <c r="S7" s="20"/>
      <c r="T7" s="20"/>
      <c r="U7" s="20"/>
      <c r="V7" s="235"/>
      <c r="W7" s="235"/>
      <c r="X7" s="21"/>
    </row>
    <row r="8" spans="1:25" ht="23.25" x14ac:dyDescent="0.25">
      <c r="A8" s="230" t="s">
        <v>107</v>
      </c>
      <c r="B8" s="231"/>
      <c r="C8" s="231"/>
      <c r="D8" s="231"/>
      <c r="E8" s="231"/>
      <c r="F8" s="231"/>
      <c r="G8" s="231"/>
      <c r="H8" s="72" t="s">
        <v>102</v>
      </c>
      <c r="I8" s="75" t="s">
        <v>123</v>
      </c>
      <c r="J8" s="73" t="str">
        <f>VLOOKUP(I8,TAB_DISPOSITIFS,2,FALSE)</f>
        <v>Conseil individuel et collectif dans le secteur agricole</v>
      </c>
      <c r="K8" s="73"/>
      <c r="L8" s="73"/>
      <c r="M8" s="73"/>
      <c r="N8" s="73"/>
      <c r="O8" s="73"/>
      <c r="P8" s="73"/>
      <c r="Q8" s="73"/>
      <c r="R8" s="73"/>
      <c r="S8" s="73"/>
      <c r="T8" s="73"/>
      <c r="U8" s="73"/>
      <c r="V8" s="73"/>
      <c r="W8" s="73"/>
      <c r="X8" s="74"/>
    </row>
    <row r="9" spans="1:25" ht="21.75" thickBot="1" x14ac:dyDescent="0.3">
      <c r="A9" s="242" t="str">
        <f>CONCATENATE("Intervention n° ",I8," du Plan Stratégique National de la Politique Agricole Commune")</f>
        <v>Intervention n° 78.011 du Plan Stratégique National de la Politique Agricole Commune</v>
      </c>
      <c r="B9" s="243"/>
      <c r="C9" s="243"/>
      <c r="D9" s="243"/>
      <c r="E9" s="243"/>
      <c r="F9" s="243"/>
      <c r="G9" s="243"/>
      <c r="H9" s="243"/>
      <c r="I9" s="243"/>
      <c r="J9" s="243"/>
      <c r="K9" s="243"/>
      <c r="L9" s="243"/>
      <c r="M9" s="243"/>
      <c r="N9" s="243"/>
      <c r="O9" s="243"/>
      <c r="P9" s="243"/>
      <c r="Q9" s="243"/>
      <c r="R9" s="243"/>
      <c r="S9" s="243"/>
      <c r="T9" s="243"/>
      <c r="U9" s="243"/>
      <c r="V9" s="243"/>
      <c r="W9" s="243"/>
      <c r="X9" s="244"/>
    </row>
    <row r="10" spans="1:25" ht="15.75" thickBot="1" x14ac:dyDescent="0.3">
      <c r="A10" s="19"/>
      <c r="B10" s="20"/>
      <c r="C10" s="20"/>
      <c r="D10" s="20"/>
      <c r="E10" s="20"/>
      <c r="F10" s="20"/>
      <c r="G10" s="20"/>
      <c r="H10" s="20"/>
      <c r="I10" s="20"/>
      <c r="J10" s="20"/>
      <c r="K10" s="20"/>
      <c r="L10" s="20"/>
      <c r="M10" s="20"/>
      <c r="N10" s="20"/>
      <c r="O10" s="20"/>
      <c r="P10" s="20"/>
      <c r="Q10" s="246" t="s">
        <v>37</v>
      </c>
      <c r="R10" s="247"/>
      <c r="S10" s="139" t="s">
        <v>290</v>
      </c>
      <c r="T10" s="248" t="s">
        <v>38</v>
      </c>
      <c r="U10" s="247"/>
      <c r="V10" s="158">
        <v>45449</v>
      </c>
      <c r="W10" s="20"/>
      <c r="X10" s="21"/>
    </row>
    <row r="11" spans="1:25" ht="28.5" x14ac:dyDescent="0.25">
      <c r="A11" s="239" t="s">
        <v>278</v>
      </c>
      <c r="B11" s="240"/>
      <c r="C11" s="240"/>
      <c r="D11" s="240"/>
      <c r="E11" s="240"/>
      <c r="F11" s="240"/>
      <c r="G11" s="240"/>
      <c r="H11" s="240"/>
      <c r="I11" s="240"/>
      <c r="J11" s="240"/>
      <c r="K11" s="240"/>
      <c r="L11" s="240"/>
      <c r="M11" s="240"/>
      <c r="N11" s="240"/>
      <c r="O11" s="240"/>
      <c r="P11" s="240"/>
      <c r="Q11" s="240"/>
      <c r="R11" s="240"/>
      <c r="S11" s="240"/>
      <c r="T11" s="240"/>
      <c r="U11" s="240"/>
      <c r="V11" s="240"/>
      <c r="W11" s="240"/>
      <c r="X11" s="241"/>
      <c r="Y11" s="15" t="s">
        <v>277</v>
      </c>
    </row>
    <row r="12" spans="1:25" x14ac:dyDescent="0.25">
      <c r="A12" s="19"/>
      <c r="B12" s="20"/>
      <c r="C12" s="20"/>
      <c r="D12" s="20"/>
      <c r="E12" s="20"/>
      <c r="F12" s="20"/>
      <c r="G12" s="20"/>
      <c r="H12" s="20"/>
      <c r="I12" s="20"/>
      <c r="J12" s="20"/>
      <c r="K12" s="20"/>
      <c r="L12" s="20"/>
      <c r="M12" s="20"/>
      <c r="N12" s="20"/>
      <c r="O12" s="20"/>
      <c r="P12" s="20"/>
      <c r="Q12" s="20"/>
      <c r="R12" s="20"/>
      <c r="S12" s="20"/>
      <c r="T12" s="20"/>
      <c r="U12" s="20"/>
      <c r="V12" s="20"/>
      <c r="W12" s="20"/>
      <c r="X12" s="21"/>
    </row>
    <row r="13" spans="1:25" ht="35.25" customHeight="1" x14ac:dyDescent="0.25">
      <c r="A13" s="19"/>
      <c r="B13" s="245" t="s">
        <v>279</v>
      </c>
      <c r="C13" s="245"/>
      <c r="D13" s="245"/>
      <c r="E13" s="245"/>
      <c r="F13" s="245"/>
      <c r="G13" s="245"/>
      <c r="H13" s="245"/>
      <c r="I13" s="245"/>
      <c r="J13" s="245"/>
      <c r="K13" s="245"/>
      <c r="L13" s="245"/>
      <c r="M13" s="245"/>
      <c r="N13" s="245"/>
      <c r="O13" s="245"/>
      <c r="P13" s="245"/>
      <c r="Q13" s="245"/>
      <c r="R13" s="245"/>
      <c r="S13" s="245"/>
      <c r="T13" s="245"/>
      <c r="U13" s="245"/>
      <c r="V13" s="245"/>
      <c r="W13" s="245"/>
      <c r="X13" s="21"/>
    </row>
    <row r="14" spans="1:25" x14ac:dyDescent="0.25">
      <c r="A14" s="19"/>
      <c r="B14" s="20"/>
      <c r="C14" s="20"/>
      <c r="D14" s="20"/>
      <c r="E14" s="20"/>
      <c r="F14" s="20"/>
      <c r="G14" s="20"/>
      <c r="H14" s="20"/>
      <c r="I14" s="20"/>
      <c r="J14" s="20"/>
      <c r="K14" s="20"/>
      <c r="L14" s="20"/>
      <c r="M14" s="20"/>
      <c r="N14" s="20"/>
      <c r="O14" s="20"/>
      <c r="P14" s="20"/>
      <c r="Q14" s="20"/>
      <c r="R14" s="20"/>
      <c r="S14" s="20"/>
      <c r="T14" s="20"/>
      <c r="U14" s="20"/>
      <c r="V14" s="20"/>
      <c r="W14" s="20"/>
      <c r="X14" s="21"/>
    </row>
    <row r="15" spans="1:25" x14ac:dyDescent="0.25">
      <c r="A15" s="19"/>
      <c r="B15" s="20"/>
      <c r="C15" s="20"/>
      <c r="D15" s="20"/>
      <c r="E15" s="20"/>
      <c r="F15" s="20"/>
      <c r="G15" s="20"/>
      <c r="H15" s="20"/>
      <c r="I15" s="20"/>
      <c r="J15" s="20"/>
      <c r="K15" s="20"/>
      <c r="L15" s="20"/>
      <c r="M15" s="20"/>
      <c r="N15" s="20"/>
      <c r="O15" s="20"/>
      <c r="P15" s="20"/>
      <c r="Q15" s="20"/>
      <c r="R15" s="20"/>
      <c r="S15" s="20"/>
      <c r="T15" s="20"/>
      <c r="U15" s="20"/>
      <c r="V15" s="20"/>
      <c r="W15" s="20"/>
      <c r="X15" s="21"/>
    </row>
    <row r="16" spans="1:25" x14ac:dyDescent="0.25">
      <c r="A16" s="19"/>
      <c r="B16" s="20"/>
      <c r="C16" s="20"/>
      <c r="D16" s="20"/>
      <c r="E16" s="20"/>
      <c r="F16" s="20"/>
      <c r="G16" s="20"/>
      <c r="H16" s="20"/>
      <c r="I16" s="20"/>
      <c r="J16" s="20"/>
      <c r="K16" s="20"/>
      <c r="L16" s="20"/>
      <c r="M16" s="20"/>
      <c r="N16" s="20"/>
      <c r="O16" s="20"/>
      <c r="P16" s="20"/>
      <c r="Q16" s="20"/>
      <c r="R16" s="20"/>
      <c r="S16" s="20"/>
      <c r="T16" s="20"/>
      <c r="U16" s="20"/>
      <c r="V16" s="20"/>
      <c r="W16" s="20"/>
      <c r="X16" s="21"/>
    </row>
    <row r="17" spans="1:24" ht="18.75" x14ac:dyDescent="0.25">
      <c r="A17" s="19"/>
      <c r="B17" s="234" t="s">
        <v>19</v>
      </c>
      <c r="C17" s="234"/>
      <c r="D17" s="234"/>
      <c r="E17" s="234"/>
      <c r="F17" s="234"/>
      <c r="G17" s="234"/>
      <c r="H17" s="234"/>
      <c r="I17" s="234"/>
      <c r="J17" s="234"/>
      <c r="K17" s="234"/>
      <c r="L17" s="234"/>
      <c r="M17" s="234"/>
      <c r="N17" s="234"/>
      <c r="O17" s="234"/>
      <c r="P17" s="234"/>
      <c r="Q17" s="234"/>
      <c r="R17" s="234"/>
      <c r="S17" s="234"/>
      <c r="T17" s="234"/>
      <c r="U17" s="234"/>
      <c r="V17" s="234"/>
      <c r="W17" s="234"/>
      <c r="X17" s="21"/>
    </row>
    <row r="18" spans="1:24" ht="285.75" customHeight="1" x14ac:dyDescent="0.25">
      <c r="A18" s="39"/>
      <c r="B18" s="236"/>
      <c r="C18" s="236"/>
      <c r="D18" s="236"/>
      <c r="E18" s="236"/>
      <c r="F18" s="236"/>
      <c r="G18" s="236"/>
      <c r="H18" s="236"/>
      <c r="I18" s="236"/>
      <c r="J18" s="236"/>
      <c r="K18" s="236"/>
      <c r="L18" s="236"/>
      <c r="M18" s="236"/>
      <c r="N18" s="236"/>
      <c r="O18" s="236"/>
      <c r="P18" s="236"/>
      <c r="Q18" s="236"/>
      <c r="R18" s="236"/>
      <c r="S18" s="236"/>
      <c r="T18" s="236"/>
      <c r="U18" s="236"/>
      <c r="V18" s="236"/>
      <c r="W18" s="236"/>
      <c r="X18" s="21"/>
    </row>
    <row r="19" spans="1:24" x14ac:dyDescent="0.25">
      <c r="A19" s="19"/>
      <c r="B19" s="44" t="s">
        <v>42</v>
      </c>
      <c r="C19" s="44"/>
      <c r="D19" s="44"/>
      <c r="E19" s="44"/>
      <c r="F19" s="44"/>
      <c r="G19" s="44"/>
      <c r="H19" s="44"/>
      <c r="I19" s="44"/>
      <c r="J19" s="44"/>
      <c r="K19" s="45"/>
      <c r="L19" s="45"/>
      <c r="M19" s="45"/>
      <c r="N19" s="46"/>
      <c r="O19" s="44"/>
      <c r="P19" s="44"/>
      <c r="Q19" s="45"/>
      <c r="R19" s="45"/>
      <c r="S19" s="44"/>
      <c r="T19" s="44"/>
      <c r="U19" s="44"/>
      <c r="V19" s="44"/>
      <c r="W19" s="44"/>
      <c r="X19" s="21"/>
    </row>
    <row r="20" spans="1:24" ht="18.75" customHeight="1" x14ac:dyDescent="0.25">
      <c r="A20" s="19"/>
      <c r="B20" s="237" t="s">
        <v>291</v>
      </c>
      <c r="C20" s="238"/>
      <c r="D20" s="238"/>
      <c r="E20" s="238"/>
      <c r="F20" s="238"/>
      <c r="G20" s="238"/>
      <c r="H20" s="238"/>
      <c r="I20" s="238"/>
      <c r="J20" s="238"/>
      <c r="K20" s="238"/>
      <c r="L20" s="238"/>
      <c r="M20" s="238"/>
      <c r="N20" s="238"/>
      <c r="O20" s="238"/>
      <c r="P20" s="238"/>
      <c r="Q20" s="238"/>
      <c r="R20" s="238"/>
      <c r="S20" s="238"/>
      <c r="T20" s="238"/>
      <c r="U20" s="238"/>
      <c r="V20" s="238"/>
      <c r="W20" s="238"/>
      <c r="X20" s="21"/>
    </row>
    <row r="21" spans="1:24" x14ac:dyDescent="0.25">
      <c r="A21" s="19"/>
      <c r="B21" s="20"/>
      <c r="C21" s="20"/>
      <c r="D21" s="20"/>
      <c r="E21" s="20"/>
      <c r="F21" s="20"/>
      <c r="G21" s="20"/>
      <c r="H21" s="20"/>
      <c r="I21" s="20"/>
      <c r="J21" s="20"/>
      <c r="K21" s="20"/>
      <c r="L21" s="20"/>
      <c r="M21" s="20"/>
      <c r="N21" s="20"/>
      <c r="O21" s="20"/>
      <c r="P21" s="20"/>
      <c r="Q21" s="20"/>
      <c r="R21" s="20"/>
      <c r="S21" s="20"/>
      <c r="T21" s="20"/>
      <c r="U21" s="20"/>
      <c r="V21" s="20"/>
      <c r="W21" s="20"/>
      <c r="X21" s="21"/>
    </row>
    <row r="22" spans="1:24" ht="18.75" x14ac:dyDescent="0.25">
      <c r="A22" s="19"/>
      <c r="B22" s="234" t="s">
        <v>20</v>
      </c>
      <c r="C22" s="234"/>
      <c r="D22" s="234"/>
      <c r="E22" s="234"/>
      <c r="F22" s="234"/>
      <c r="G22" s="234"/>
      <c r="H22" s="234"/>
      <c r="I22" s="234"/>
      <c r="J22" s="234"/>
      <c r="K22" s="234"/>
      <c r="L22" s="234"/>
      <c r="M22" s="234"/>
      <c r="N22" s="234"/>
      <c r="O22" s="234"/>
      <c r="P22" s="234"/>
      <c r="Q22" s="234"/>
      <c r="R22" s="234"/>
      <c r="S22" s="234"/>
      <c r="T22" s="234"/>
      <c r="U22" s="234"/>
      <c r="V22" s="234"/>
      <c r="W22" s="234"/>
      <c r="X22" s="21"/>
    </row>
    <row r="23" spans="1:24" ht="45" customHeight="1" x14ac:dyDescent="0.25">
      <c r="A23" s="19"/>
      <c r="B23" s="232" t="s">
        <v>246</v>
      </c>
      <c r="C23" s="233"/>
      <c r="D23" s="233"/>
      <c r="E23" s="233"/>
      <c r="F23" s="233"/>
      <c r="G23" s="233"/>
      <c r="H23" s="233"/>
      <c r="I23" s="233"/>
      <c r="J23" s="233"/>
      <c r="K23" s="233"/>
      <c r="L23" s="233"/>
      <c r="M23" s="233"/>
      <c r="N23" s="233"/>
      <c r="O23" s="233"/>
      <c r="P23" s="233"/>
      <c r="Q23" s="233"/>
      <c r="R23" s="233"/>
      <c r="S23" s="233"/>
      <c r="T23" s="233"/>
      <c r="U23" s="233"/>
      <c r="V23" s="233"/>
      <c r="W23" s="233"/>
      <c r="X23" s="21"/>
    </row>
    <row r="24" spans="1:24" ht="18.75" x14ac:dyDescent="0.25">
      <c r="A24" s="19"/>
      <c r="B24" s="234" t="s">
        <v>15</v>
      </c>
      <c r="C24" s="234"/>
      <c r="D24" s="234"/>
      <c r="E24" s="234"/>
      <c r="F24" s="234"/>
      <c r="G24" s="234"/>
      <c r="H24" s="234"/>
      <c r="I24" s="234"/>
      <c r="J24" s="234"/>
      <c r="K24" s="234"/>
      <c r="L24" s="234"/>
      <c r="M24" s="234"/>
      <c r="N24" s="234"/>
      <c r="O24" s="234"/>
      <c r="P24" s="234"/>
      <c r="Q24" s="234"/>
      <c r="R24" s="234"/>
      <c r="S24" s="234"/>
      <c r="T24" s="234"/>
      <c r="U24" s="234"/>
      <c r="V24" s="234"/>
      <c r="W24" s="234"/>
      <c r="X24" s="21"/>
    </row>
    <row r="25" spans="1:24" ht="33" customHeight="1" x14ac:dyDescent="0.25">
      <c r="A25" s="19"/>
      <c r="B25" s="232" t="s">
        <v>43</v>
      </c>
      <c r="C25" s="232"/>
      <c r="D25" s="232"/>
      <c r="E25" s="232"/>
      <c r="F25" s="232"/>
      <c r="G25" s="232"/>
      <c r="H25" s="232"/>
      <c r="I25" s="232"/>
      <c r="J25" s="232"/>
      <c r="K25" s="232"/>
      <c r="L25" s="232"/>
      <c r="M25" s="232"/>
      <c r="N25" s="232"/>
      <c r="O25" s="232"/>
      <c r="P25" s="232"/>
      <c r="Q25" s="232"/>
      <c r="R25" s="232"/>
      <c r="S25" s="232"/>
      <c r="T25" s="232"/>
      <c r="U25" s="232"/>
      <c r="V25" s="232"/>
      <c r="W25" s="232"/>
      <c r="X25" s="21"/>
    </row>
    <row r="26" spans="1:24" x14ac:dyDescent="0.25">
      <c r="A26" s="19"/>
      <c r="B26" s="23"/>
      <c r="C26" s="24"/>
      <c r="D26" s="24"/>
      <c r="E26" s="24"/>
      <c r="F26" s="24"/>
      <c r="G26" s="24"/>
      <c r="H26" s="24"/>
      <c r="I26" s="24"/>
      <c r="J26" s="24"/>
      <c r="K26" s="24"/>
      <c r="L26" s="24"/>
      <c r="M26" s="24"/>
      <c r="N26" s="24"/>
      <c r="O26" s="24"/>
      <c r="P26" s="24"/>
      <c r="Q26" s="24"/>
      <c r="R26" s="24"/>
      <c r="S26" s="24"/>
      <c r="T26" s="24"/>
      <c r="U26" s="24"/>
      <c r="V26" s="24"/>
      <c r="W26" s="24"/>
      <c r="X26" s="21"/>
    </row>
    <row r="27" spans="1:24" x14ac:dyDescent="0.25">
      <c r="A27" s="19"/>
      <c r="B27" s="23"/>
      <c r="C27" s="24"/>
      <c r="D27" s="24"/>
      <c r="E27" s="24"/>
      <c r="F27" s="24"/>
      <c r="G27" s="24"/>
      <c r="H27" s="24"/>
      <c r="I27" s="24"/>
      <c r="J27" s="24"/>
      <c r="K27" s="24"/>
      <c r="L27" s="24"/>
      <c r="M27" s="24"/>
      <c r="N27" s="24"/>
      <c r="O27" s="24"/>
      <c r="P27" s="24"/>
      <c r="Q27" s="24"/>
      <c r="R27" s="24"/>
      <c r="S27" s="24"/>
      <c r="T27" s="24"/>
      <c r="U27" s="24"/>
      <c r="V27" s="24"/>
      <c r="W27" s="24"/>
      <c r="X27" s="21"/>
    </row>
    <row r="28" spans="1:24" ht="21.75" thickBot="1" x14ac:dyDescent="0.3">
      <c r="A28" s="25"/>
      <c r="B28" s="26"/>
      <c r="C28" s="27"/>
      <c r="D28" s="27"/>
      <c r="E28" s="27"/>
      <c r="F28" s="27"/>
      <c r="G28" s="27"/>
      <c r="H28" s="27"/>
      <c r="I28" s="27"/>
      <c r="J28" s="27"/>
      <c r="K28" s="27"/>
      <c r="L28" s="27"/>
      <c r="M28" s="27"/>
      <c r="N28" s="27"/>
      <c r="O28" s="27"/>
      <c r="P28" s="27"/>
      <c r="Q28" s="27"/>
      <c r="R28" s="27"/>
      <c r="S28" s="27"/>
      <c r="T28" s="27"/>
      <c r="U28" s="27"/>
      <c r="V28" s="27"/>
      <c r="W28" s="27"/>
      <c r="X28" s="28"/>
    </row>
  </sheetData>
  <sheetProtection algorithmName="SHA-512" hashValue="gmHDQjFlehflqd1Itsc84qgl8v+YUvJG43qGrRVJgZgkL6LYqANu2EE+sAZvxSmv5WkX/b1UB54hMkpdNL6VnQ==" saltValue="EeMLwa958jS1QBcL9uKOZQ==" spinCount="100000" sheet="1" objects="1" scenarios="1"/>
  <mergeCells count="14">
    <mergeCell ref="A8:G8"/>
    <mergeCell ref="B25:W25"/>
    <mergeCell ref="B23:W23"/>
    <mergeCell ref="B24:W24"/>
    <mergeCell ref="V7:W7"/>
    <mergeCell ref="B18:W18"/>
    <mergeCell ref="B20:W20"/>
    <mergeCell ref="B17:W17"/>
    <mergeCell ref="B22:W22"/>
    <mergeCell ref="A11:X11"/>
    <mergeCell ref="A9:X9"/>
    <mergeCell ref="B13:W13"/>
    <mergeCell ref="Q10:R10"/>
    <mergeCell ref="T10:U10"/>
  </mergeCells>
  <dataValidations count="2">
    <dataValidation type="list" allowBlank="1" showInputMessage="1" showErrorMessage="1" sqref="K8:X8" xr:uid="{A48D8626-C720-4F35-BB97-1561CDD6FAF8}">
      <formula1>Noms_Dispositif</formula1>
    </dataValidation>
    <dataValidation type="list" allowBlank="1" showInputMessage="1" showErrorMessage="1" sqref="I8" xr:uid="{8ED81376-2BAF-4DB2-98FA-DCE21FF0A14B}">
      <formula1>Num_Dispositifs</formula1>
    </dataValidation>
  </dataValidations>
  <printOptions horizontalCentered="1"/>
  <pageMargins left="0.19685039370078741" right="0.19685039370078741" top="0.19685039370078741" bottom="0.19685039370078741" header="0" footer="0"/>
  <pageSetup paperSize="9" scale="4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10EA1-3DFA-4732-AB11-86572B63C05D}">
  <dimension ref="B1:X42"/>
  <sheetViews>
    <sheetView topLeftCell="G16" zoomScale="110" zoomScaleNormal="110" workbookViewId="0">
      <selection activeCell="H45" sqref="H45"/>
    </sheetView>
  </sheetViews>
  <sheetFormatPr baseColWidth="10" defaultColWidth="11.42578125" defaultRowHeight="15" x14ac:dyDescent="0.25"/>
  <cols>
    <col min="1" max="1" width="11.42578125" style="3"/>
    <col min="2" max="2" width="4.140625" style="3" customWidth="1"/>
    <col min="3" max="5" width="11.42578125" style="3"/>
    <col min="6" max="6" width="14.5703125" style="3" customWidth="1"/>
    <col min="7" max="7" width="11.42578125" style="3"/>
    <col min="8" max="8" width="8.140625" style="3" customWidth="1"/>
    <col min="9" max="9" width="38" style="3" customWidth="1"/>
    <col min="10" max="10" width="8.42578125" style="3" customWidth="1"/>
    <col min="11" max="16384" width="11.42578125" style="3"/>
  </cols>
  <sheetData>
    <row r="1" spans="2:11" x14ac:dyDescent="0.25">
      <c r="H1" s="41"/>
      <c r="I1" s="41"/>
      <c r="J1" s="41"/>
      <c r="K1" s="41"/>
    </row>
    <row r="2" spans="2:11" ht="15.75" thickBot="1" x14ac:dyDescent="0.3">
      <c r="H2" s="41"/>
      <c r="I2" s="112" t="s">
        <v>78</v>
      </c>
      <c r="J2" s="112"/>
      <c r="K2" s="41"/>
    </row>
    <row r="3" spans="2:11" ht="15.75" thickBot="1" x14ac:dyDescent="0.3">
      <c r="B3" s="113"/>
      <c r="C3" s="113" t="s">
        <v>78</v>
      </c>
      <c r="D3" s="113"/>
      <c r="E3" s="113"/>
      <c r="F3" s="113"/>
      <c r="H3" s="41"/>
      <c r="I3" s="114" t="s">
        <v>230</v>
      </c>
      <c r="J3" s="115" t="s">
        <v>229</v>
      </c>
      <c r="K3" s="41"/>
    </row>
    <row r="4" spans="2:11" ht="18.75" customHeight="1" thickBot="1" x14ac:dyDescent="0.3">
      <c r="B4" s="113"/>
      <c r="C4" s="116"/>
      <c r="D4" s="368" t="s">
        <v>75</v>
      </c>
      <c r="E4" s="369"/>
      <c r="F4" s="369"/>
      <c r="H4" s="41"/>
      <c r="I4" s="117" t="s">
        <v>231</v>
      </c>
      <c r="J4" s="118" t="s">
        <v>228</v>
      </c>
      <c r="K4" s="41"/>
    </row>
    <row r="5" spans="2:11" ht="30" customHeight="1" thickBot="1" x14ac:dyDescent="0.3">
      <c r="B5" s="113"/>
      <c r="C5" s="119"/>
      <c r="D5" s="370" t="s">
        <v>76</v>
      </c>
      <c r="E5" s="371"/>
      <c r="F5" s="371"/>
      <c r="H5" s="41"/>
      <c r="I5" s="120" t="s">
        <v>232</v>
      </c>
      <c r="J5" s="118" t="s">
        <v>227</v>
      </c>
      <c r="K5" s="41"/>
    </row>
    <row r="6" spans="2:11" ht="32.25" customHeight="1" thickBot="1" x14ac:dyDescent="0.3">
      <c r="B6" s="113"/>
      <c r="C6" s="121"/>
      <c r="D6" s="370" t="s">
        <v>225</v>
      </c>
      <c r="E6" s="371"/>
      <c r="F6" s="371"/>
      <c r="H6" s="41"/>
      <c r="I6" s="122" t="s">
        <v>233</v>
      </c>
      <c r="J6" s="118" t="s">
        <v>236</v>
      </c>
      <c r="K6" s="41"/>
    </row>
    <row r="7" spans="2:11" ht="15.75" customHeight="1" thickBot="1" x14ac:dyDescent="0.3">
      <c r="B7" s="113"/>
      <c r="C7" s="123"/>
      <c r="D7" s="370" t="s">
        <v>77</v>
      </c>
      <c r="E7" s="371"/>
      <c r="F7" s="371"/>
      <c r="H7" s="41"/>
      <c r="I7" s="124" t="s">
        <v>234</v>
      </c>
      <c r="J7" s="125" t="s">
        <v>235</v>
      </c>
      <c r="K7" s="41"/>
    </row>
    <row r="8" spans="2:11" x14ac:dyDescent="0.25">
      <c r="B8" s="113"/>
      <c r="C8" s="113"/>
      <c r="D8" s="113"/>
      <c r="E8" s="113"/>
      <c r="F8" s="113"/>
      <c r="H8" s="41"/>
      <c r="I8" s="41"/>
      <c r="J8" s="41"/>
      <c r="K8" s="41"/>
    </row>
    <row r="9" spans="2:11" x14ac:dyDescent="0.25">
      <c r="H9" s="41"/>
      <c r="I9" s="41"/>
      <c r="J9" s="41"/>
      <c r="K9" s="41"/>
    </row>
    <row r="12" spans="2:11" x14ac:dyDescent="0.25">
      <c r="G12" s="113"/>
      <c r="H12" s="113"/>
      <c r="I12" s="113"/>
      <c r="J12" s="113"/>
    </row>
    <row r="13" spans="2:11" ht="15.75" thickBot="1" x14ac:dyDescent="0.3">
      <c r="G13" s="113"/>
      <c r="H13" s="128" t="s">
        <v>78</v>
      </c>
      <c r="I13" s="113"/>
      <c r="J13" s="113"/>
      <c r="K13" s="41"/>
    </row>
    <row r="14" spans="2:11" ht="15.75" thickBot="1" x14ac:dyDescent="0.3">
      <c r="G14" s="113"/>
      <c r="H14" s="129" t="s">
        <v>242</v>
      </c>
      <c r="I14" s="130" t="s">
        <v>243</v>
      </c>
      <c r="J14" s="113"/>
      <c r="K14" s="41"/>
    </row>
    <row r="15" spans="2:11" ht="28.5" x14ac:dyDescent="0.25">
      <c r="G15" s="113"/>
      <c r="H15" s="106" t="s">
        <v>236</v>
      </c>
      <c r="I15" s="107" t="s">
        <v>233</v>
      </c>
      <c r="J15" s="113"/>
      <c r="K15" s="41"/>
    </row>
    <row r="16" spans="2:11" x14ac:dyDescent="0.25">
      <c r="G16" s="113"/>
      <c r="H16" s="101" t="s">
        <v>235</v>
      </c>
      <c r="I16" s="108" t="s">
        <v>234</v>
      </c>
      <c r="J16" s="113"/>
      <c r="K16" s="41"/>
    </row>
    <row r="17" spans="7:24" x14ac:dyDescent="0.25">
      <c r="G17" s="113"/>
      <c r="H17" s="102" t="s">
        <v>229</v>
      </c>
      <c r="I17" s="109" t="s">
        <v>230</v>
      </c>
      <c r="J17" s="113"/>
      <c r="K17" s="41"/>
    </row>
    <row r="18" spans="7:24" ht="28.5" x14ac:dyDescent="0.25">
      <c r="G18" s="113"/>
      <c r="H18" s="104" t="s">
        <v>228</v>
      </c>
      <c r="I18" s="110" t="s">
        <v>231</v>
      </c>
      <c r="J18" s="113"/>
      <c r="K18" s="41"/>
    </row>
    <row r="19" spans="7:24" ht="29.25" thickBot="1" x14ac:dyDescent="0.3">
      <c r="G19" s="113"/>
      <c r="H19" s="105" t="s">
        <v>227</v>
      </c>
      <c r="I19" s="111" t="s">
        <v>232</v>
      </c>
      <c r="J19" s="113"/>
      <c r="K19" s="41"/>
    </row>
    <row r="20" spans="7:24" x14ac:dyDescent="0.25">
      <c r="G20" s="113"/>
      <c r="H20" s="113"/>
      <c r="I20" s="113"/>
      <c r="J20" s="113"/>
      <c r="K20" s="41"/>
    </row>
    <row r="21" spans="7:24" ht="15.75" thickBot="1" x14ac:dyDescent="0.3">
      <c r="G21" s="41"/>
      <c r="H21" s="112" t="s">
        <v>78</v>
      </c>
      <c r="J21" s="112"/>
      <c r="K21" s="41"/>
    </row>
    <row r="22" spans="7:24" ht="28.5" x14ac:dyDescent="0.25">
      <c r="G22" s="41"/>
      <c r="H22" s="100" t="s">
        <v>236</v>
      </c>
      <c r="I22" s="127" t="s">
        <v>233</v>
      </c>
      <c r="J22" s="41"/>
      <c r="K22" s="41"/>
    </row>
    <row r="23" spans="7:24" x14ac:dyDescent="0.25">
      <c r="G23" s="41"/>
      <c r="H23" s="101" t="s">
        <v>235</v>
      </c>
      <c r="I23" s="108" t="s">
        <v>234</v>
      </c>
      <c r="J23" s="41"/>
      <c r="K23" s="41"/>
    </row>
    <row r="24" spans="7:24" x14ac:dyDescent="0.25">
      <c r="G24" s="41"/>
      <c r="H24" s="102" t="s">
        <v>229</v>
      </c>
      <c r="I24" s="103" t="s">
        <v>230</v>
      </c>
      <c r="J24" s="41"/>
      <c r="K24" s="41"/>
    </row>
    <row r="25" spans="7:24" ht="28.5" x14ac:dyDescent="0.25">
      <c r="G25" s="41"/>
      <c r="H25" s="104" t="s">
        <v>228</v>
      </c>
      <c r="I25" s="110" t="s">
        <v>231</v>
      </c>
      <c r="J25" s="41"/>
      <c r="K25" s="41"/>
    </row>
    <row r="26" spans="7:24" ht="29.25" thickBot="1" x14ac:dyDescent="0.3">
      <c r="G26" s="41"/>
      <c r="H26" s="105" t="s">
        <v>227</v>
      </c>
      <c r="I26" s="111" t="s">
        <v>232</v>
      </c>
      <c r="J26" s="41"/>
    </row>
    <row r="27" spans="7:24" x14ac:dyDescent="0.25">
      <c r="G27" s="41"/>
      <c r="H27" s="41"/>
      <c r="I27" s="41"/>
      <c r="J27" s="41"/>
    </row>
    <row r="32" spans="7:24" x14ac:dyDescent="0.25">
      <c r="H32" s="41"/>
      <c r="I32" s="41"/>
      <c r="J32" s="41"/>
      <c r="K32" s="41"/>
      <c r="L32" s="41"/>
      <c r="M32" s="41"/>
      <c r="N32" s="41"/>
      <c r="O32" s="41"/>
      <c r="P32" s="41"/>
      <c r="Q32" s="41"/>
      <c r="R32" s="41"/>
      <c r="S32" s="41"/>
      <c r="T32" s="41"/>
      <c r="U32" s="41"/>
      <c r="V32" s="41"/>
      <c r="W32" s="41"/>
      <c r="X32" s="41"/>
    </row>
    <row r="33" spans="8:24" x14ac:dyDescent="0.25">
      <c r="H33" s="112" t="s">
        <v>237</v>
      </c>
      <c r="I33" s="112"/>
      <c r="J33" s="112"/>
      <c r="K33" s="112"/>
      <c r="L33" s="112"/>
      <c r="M33" s="112"/>
      <c r="N33" s="112"/>
      <c r="O33" s="112"/>
      <c r="P33" s="112"/>
      <c r="Q33" s="112"/>
      <c r="R33" s="112"/>
      <c r="S33" s="112"/>
      <c r="T33" s="112"/>
      <c r="U33" s="112"/>
      <c r="V33" s="112"/>
      <c r="W33" s="112"/>
      <c r="X33" s="112"/>
    </row>
    <row r="34" spans="8:24" ht="20.25" x14ac:dyDescent="0.25">
      <c r="H34" s="126" t="s">
        <v>241</v>
      </c>
      <c r="I34" s="112"/>
      <c r="J34" s="112"/>
      <c r="K34" s="112"/>
      <c r="L34" s="112"/>
      <c r="M34" s="112"/>
      <c r="N34" s="112"/>
      <c r="O34" s="112"/>
      <c r="P34" s="112"/>
      <c r="Q34" s="112"/>
      <c r="R34" s="112"/>
      <c r="S34" s="112"/>
      <c r="T34" s="112"/>
      <c r="U34" s="112"/>
      <c r="V34" s="112"/>
      <c r="W34" s="112"/>
      <c r="X34" s="112"/>
    </row>
    <row r="35" spans="8:24" x14ac:dyDescent="0.25">
      <c r="H35" s="112" t="s">
        <v>238</v>
      </c>
      <c r="I35" s="112"/>
      <c r="J35" s="112"/>
      <c r="K35" s="112"/>
      <c r="L35" s="112"/>
      <c r="M35" s="112"/>
      <c r="N35" s="112"/>
      <c r="O35" s="112"/>
      <c r="P35" s="112"/>
      <c r="Q35" s="112"/>
      <c r="R35" s="112"/>
      <c r="S35" s="112"/>
      <c r="T35" s="112"/>
      <c r="U35" s="112"/>
      <c r="V35" s="112"/>
      <c r="W35" s="112"/>
      <c r="X35" s="112"/>
    </row>
    <row r="36" spans="8:24" ht="20.25" customHeight="1" x14ac:dyDescent="0.25">
      <c r="H36" s="367" t="s">
        <v>280</v>
      </c>
      <c r="I36" s="367"/>
      <c r="J36" s="367"/>
      <c r="K36" s="367"/>
      <c r="L36" s="367"/>
      <c r="M36" s="367"/>
      <c r="N36" s="367"/>
      <c r="O36" s="367"/>
      <c r="P36" s="367"/>
      <c r="Q36" s="367"/>
      <c r="R36" s="367"/>
      <c r="S36" s="367"/>
      <c r="T36" s="367"/>
      <c r="U36" s="367"/>
      <c r="V36" s="367"/>
      <c r="W36" s="367"/>
      <c r="X36" s="367"/>
    </row>
    <row r="37" spans="8:24" ht="20.25" customHeight="1" x14ac:dyDescent="0.25">
      <c r="H37" s="367" t="s">
        <v>282</v>
      </c>
      <c r="I37" s="367"/>
      <c r="J37" s="367"/>
      <c r="K37" s="367"/>
      <c r="L37" s="367"/>
      <c r="M37" s="367"/>
      <c r="N37" s="367"/>
      <c r="O37" s="367"/>
      <c r="P37" s="367"/>
      <c r="Q37" s="367"/>
      <c r="R37" s="367"/>
      <c r="S37" s="367"/>
      <c r="T37" s="367"/>
      <c r="U37" s="367"/>
      <c r="V37" s="367"/>
      <c r="W37" s="367"/>
      <c r="X37" s="367"/>
    </row>
    <row r="38" spans="8:24" ht="52.5" customHeight="1" x14ac:dyDescent="0.25">
      <c r="H38" s="367" t="s">
        <v>281</v>
      </c>
      <c r="I38" s="367"/>
      <c r="J38" s="367"/>
      <c r="K38" s="367"/>
      <c r="L38" s="367"/>
      <c r="M38" s="367"/>
      <c r="N38" s="367"/>
      <c r="O38" s="367"/>
      <c r="P38" s="367"/>
      <c r="Q38" s="367"/>
      <c r="R38" s="367"/>
      <c r="S38" s="367"/>
      <c r="T38" s="367"/>
      <c r="U38" s="367"/>
      <c r="V38" s="367"/>
      <c r="W38" s="367"/>
      <c r="X38" s="367"/>
    </row>
    <row r="39" spans="8:24" x14ac:dyDescent="0.25">
      <c r="H39" s="112" t="s">
        <v>239</v>
      </c>
      <c r="I39" s="112"/>
      <c r="J39" s="112"/>
      <c r="K39" s="112"/>
      <c r="L39" s="112"/>
      <c r="M39" s="112"/>
      <c r="N39" s="112"/>
      <c r="O39" s="112"/>
      <c r="P39" s="112"/>
      <c r="Q39" s="112"/>
      <c r="R39" s="112"/>
      <c r="S39" s="112"/>
      <c r="T39" s="112"/>
      <c r="U39" s="112"/>
      <c r="V39" s="112"/>
      <c r="W39" s="112"/>
      <c r="X39" s="112"/>
    </row>
    <row r="40" spans="8:24" ht="20.25" x14ac:dyDescent="0.25">
      <c r="H40" s="126" t="s">
        <v>244</v>
      </c>
      <c r="I40" s="112"/>
      <c r="J40" s="112"/>
      <c r="K40" s="112"/>
      <c r="L40" s="112"/>
      <c r="M40" s="112"/>
      <c r="N40" s="112"/>
      <c r="O40" s="112"/>
      <c r="P40" s="112"/>
      <c r="Q40" s="112"/>
      <c r="R40" s="112"/>
      <c r="S40" s="112"/>
      <c r="T40" s="112"/>
      <c r="U40" s="112"/>
      <c r="V40" s="112"/>
      <c r="W40" s="112"/>
      <c r="X40" s="112"/>
    </row>
    <row r="41" spans="8:24" ht="42.75" customHeight="1" x14ac:dyDescent="0.25">
      <c r="H41" s="367" t="s">
        <v>250</v>
      </c>
      <c r="I41" s="367"/>
      <c r="J41" s="367"/>
      <c r="K41" s="367"/>
      <c r="L41" s="367"/>
      <c r="M41" s="367"/>
      <c r="N41" s="367"/>
      <c r="O41" s="367"/>
      <c r="P41" s="367"/>
      <c r="Q41" s="367"/>
      <c r="R41" s="367"/>
      <c r="S41" s="367"/>
      <c r="T41" s="367"/>
      <c r="U41" s="367"/>
      <c r="V41" s="367"/>
      <c r="W41" s="367"/>
      <c r="X41" s="367"/>
    </row>
    <row r="42" spans="8:24" x14ac:dyDescent="0.25">
      <c r="H42" s="112" t="s">
        <v>240</v>
      </c>
      <c r="I42" s="112"/>
      <c r="J42" s="112"/>
      <c r="K42" s="112"/>
      <c r="L42" s="112"/>
      <c r="M42" s="112"/>
      <c r="N42" s="112"/>
      <c r="O42" s="112"/>
      <c r="P42" s="112"/>
      <c r="Q42" s="112"/>
      <c r="R42" s="112"/>
      <c r="S42" s="112"/>
      <c r="T42" s="112"/>
      <c r="U42" s="112"/>
      <c r="V42" s="112"/>
      <c r="W42" s="112"/>
      <c r="X42" s="112"/>
    </row>
  </sheetData>
  <sheetProtection algorithmName="SHA-512" hashValue="8RoK86hIDWpSm9rtJnYD2Po6zAjirUZxqZyc79Dnt124KmlhLxhFTp76JJGxdIAwIW6RSqe8fqhPKGM8a0PSnw==" saltValue="3XOJRDvjceLnA0TecyqYyg==" spinCount="100000" sheet="1" objects="1" scenarios="1"/>
  <mergeCells count="8">
    <mergeCell ref="H41:X41"/>
    <mergeCell ref="D4:F4"/>
    <mergeCell ref="D5:F5"/>
    <mergeCell ref="D6:F6"/>
    <mergeCell ref="D7:F7"/>
    <mergeCell ref="H36:X36"/>
    <mergeCell ref="H37:X37"/>
    <mergeCell ref="H38:X3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pageSetUpPr fitToPage="1"/>
  </sheetPr>
  <dimension ref="A1:EX54"/>
  <sheetViews>
    <sheetView topLeftCell="A10" zoomScaleNormal="100" workbookViewId="0">
      <selection activeCell="N39" sqref="N39"/>
    </sheetView>
  </sheetViews>
  <sheetFormatPr baseColWidth="10" defaultColWidth="11.42578125" defaultRowHeight="15" x14ac:dyDescent="0.25"/>
  <cols>
    <col min="1" max="1" width="17.42578125" style="3" customWidth="1"/>
    <col min="2" max="2" width="46.7109375" style="3" customWidth="1"/>
    <col min="3" max="3" width="25.7109375" style="3" customWidth="1"/>
    <col min="4" max="4" width="15.140625" style="3" customWidth="1"/>
    <col min="5" max="5" width="16.28515625" style="3" customWidth="1"/>
    <col min="6" max="6" width="20.28515625" style="3" customWidth="1"/>
    <col min="7" max="16384" width="11.42578125" style="3"/>
  </cols>
  <sheetData>
    <row r="1" spans="1:154" s="43" customFormat="1" ht="15" customHeight="1" x14ac:dyDescent="0.25">
      <c r="A1" s="164"/>
      <c r="B1" s="164"/>
      <c r="C1" s="164"/>
      <c r="D1" s="164"/>
      <c r="E1" s="164"/>
      <c r="F1" s="138"/>
      <c r="G1" s="138"/>
      <c r="H1" s="138"/>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c r="EB1" s="42"/>
      <c r="EC1" s="42"/>
      <c r="ED1" s="42"/>
      <c r="EE1" s="42"/>
      <c r="EF1" s="42"/>
      <c r="EG1" s="42"/>
      <c r="EH1" s="42"/>
      <c r="EI1" s="42"/>
      <c r="EJ1" s="42"/>
      <c r="EK1" s="42"/>
      <c r="EL1" s="42"/>
      <c r="EM1" s="42"/>
      <c r="EN1" s="42"/>
      <c r="EO1" s="42"/>
      <c r="EP1" s="42"/>
      <c r="EQ1" s="42"/>
      <c r="ER1" s="42"/>
      <c r="ES1" s="42"/>
      <c r="ET1" s="42"/>
      <c r="EU1" s="42"/>
      <c r="EV1" s="42"/>
      <c r="EW1" s="42"/>
      <c r="EX1" s="42"/>
    </row>
    <row r="2" spans="1:154" s="43" customFormat="1" ht="15" customHeight="1" x14ac:dyDescent="0.25">
      <c r="A2" s="164"/>
      <c r="B2" s="164"/>
      <c r="C2" s="164"/>
      <c r="D2" s="164"/>
      <c r="E2" s="164"/>
      <c r="F2" s="138"/>
      <c r="G2" s="138"/>
      <c r="H2" s="138"/>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row>
    <row r="3" spans="1:154" s="43" customFormat="1" ht="15" customHeight="1" x14ac:dyDescent="0.25">
      <c r="A3" s="164"/>
      <c r="B3" s="164"/>
      <c r="C3" s="164"/>
      <c r="D3" s="164"/>
      <c r="E3" s="164"/>
      <c r="F3" s="138"/>
      <c r="G3" s="138"/>
      <c r="H3" s="138"/>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row>
    <row r="4" spans="1:154" s="43" customFormat="1" ht="15" customHeight="1" x14ac:dyDescent="0.25">
      <c r="A4" s="164"/>
      <c r="B4" s="164"/>
      <c r="C4" s="164"/>
      <c r="D4" s="164"/>
      <c r="E4" s="164"/>
      <c r="F4" s="138"/>
      <c r="G4" s="138"/>
      <c r="H4" s="138"/>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row>
    <row r="5" spans="1:154" s="43" customFormat="1" ht="30.75" customHeight="1" x14ac:dyDescent="0.25">
      <c r="A5" s="164"/>
      <c r="B5" s="164"/>
      <c r="C5" s="164"/>
      <c r="D5" s="164"/>
      <c r="E5" s="164"/>
      <c r="F5" s="138"/>
      <c r="G5" s="138"/>
      <c r="H5" s="138"/>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row>
    <row r="6" spans="1:154" s="43" customFormat="1" ht="6" customHeight="1" thickBot="1" x14ac:dyDescent="0.3">
      <c r="A6" s="164"/>
      <c r="B6" s="164"/>
      <c r="C6" s="164"/>
      <c r="D6" s="164"/>
      <c r="E6" s="164"/>
      <c r="F6" s="138"/>
      <c r="G6" s="138"/>
      <c r="H6" s="138"/>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row>
    <row r="7" spans="1:154" s="43" customFormat="1" ht="21.75" customHeight="1" x14ac:dyDescent="0.25">
      <c r="A7" s="250" t="str">
        <f>'Notice accueil'!J8</f>
        <v>Conseil individuel et collectif dans le secteur agricole</v>
      </c>
      <c r="B7" s="251"/>
      <c r="C7" s="251"/>
      <c r="D7" s="251"/>
      <c r="E7" s="251"/>
      <c r="F7" s="252"/>
      <c r="G7" s="138"/>
      <c r="H7" s="138"/>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row>
    <row r="8" spans="1:154" s="43" customFormat="1" ht="19.5" thickBot="1" x14ac:dyDescent="0.3">
      <c r="A8" s="253" t="str">
        <f>'Notice accueil'!$A$9</f>
        <v>Intervention n° 78.011 du Plan Stratégique National de la Politique Agricole Commune</v>
      </c>
      <c r="B8" s="254"/>
      <c r="C8" s="254"/>
      <c r="D8" s="254"/>
      <c r="E8" s="254"/>
      <c r="F8" s="255"/>
      <c r="G8" s="138"/>
      <c r="H8" s="138"/>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row>
    <row r="9" spans="1:154" s="138" customFormat="1" ht="15.75" thickBot="1" x14ac:dyDescent="0.3">
      <c r="A9" s="164"/>
      <c r="B9" s="164"/>
      <c r="C9" s="164"/>
      <c r="D9" s="164"/>
      <c r="E9" s="164"/>
    </row>
    <row r="10" spans="1:154" s="138" customFormat="1" ht="15.75" thickBot="1" x14ac:dyDescent="0.3">
      <c r="A10" s="217" t="s">
        <v>35</v>
      </c>
      <c r="B10" s="217"/>
      <c r="C10" s="256"/>
      <c r="D10" s="256"/>
      <c r="E10" s="256"/>
      <c r="F10" s="256"/>
    </row>
    <row r="11" spans="1:154" s="138" customFormat="1" ht="15.75" thickBot="1" x14ac:dyDescent="0.3">
      <c r="A11" s="264" t="s">
        <v>39</v>
      </c>
      <c r="B11" s="264"/>
      <c r="C11" s="257"/>
      <c r="D11" s="257"/>
      <c r="E11" s="257"/>
      <c r="F11" s="257"/>
    </row>
    <row r="12" spans="1:154" s="138" customFormat="1" ht="15.75" thickBot="1" x14ac:dyDescent="0.3">
      <c r="A12" s="264" t="s">
        <v>262</v>
      </c>
      <c r="B12" s="264"/>
      <c r="C12" s="257"/>
      <c r="D12" s="257"/>
      <c r="E12" s="257"/>
      <c r="F12" s="257"/>
    </row>
    <row r="13" spans="1:154" s="138" customFormat="1" ht="15.75" thickBot="1" x14ac:dyDescent="0.3">
      <c r="A13" s="264" t="s">
        <v>288</v>
      </c>
      <c r="B13" s="264"/>
      <c r="C13" s="257"/>
      <c r="D13" s="257"/>
      <c r="E13" s="257"/>
      <c r="F13" s="257"/>
    </row>
    <row r="14" spans="1:154" s="138" customFormat="1" ht="54.95" customHeight="1" thickBot="1" x14ac:dyDescent="0.3">
      <c r="A14" s="217" t="s">
        <v>31</v>
      </c>
      <c r="B14" s="217"/>
      <c r="C14" s="263"/>
      <c r="D14" s="263"/>
      <c r="E14" s="263"/>
      <c r="F14" s="263"/>
    </row>
    <row r="15" spans="1:154" ht="15.75" thickBot="1" x14ac:dyDescent="0.3">
      <c r="A15" s="41"/>
      <c r="B15" s="41"/>
      <c r="C15" s="41"/>
      <c r="D15" s="41"/>
      <c r="E15" s="41"/>
    </row>
    <row r="16" spans="1:154" s="155" customFormat="1" ht="15" customHeight="1" thickBot="1" x14ac:dyDescent="0.3">
      <c r="A16" s="269" t="s">
        <v>263</v>
      </c>
      <c r="B16" s="269"/>
      <c r="C16" s="265" t="s">
        <v>266</v>
      </c>
      <c r="D16" s="265"/>
      <c r="E16" s="265"/>
      <c r="F16" s="265"/>
    </row>
    <row r="17" spans="1:6" s="155" customFormat="1" ht="15" customHeight="1" thickBot="1" x14ac:dyDescent="0.3">
      <c r="A17" s="269" t="s">
        <v>267</v>
      </c>
      <c r="B17" s="269"/>
      <c r="C17" s="266"/>
      <c r="D17" s="266"/>
      <c r="E17" s="266"/>
      <c r="F17" s="266"/>
    </row>
    <row r="18" spans="1:6" ht="69.75" customHeight="1" thickBot="1" x14ac:dyDescent="0.3">
      <c r="A18" s="270" t="s">
        <v>268</v>
      </c>
      <c r="B18" s="270"/>
      <c r="C18" s="270"/>
      <c r="D18" s="270"/>
      <c r="E18" s="270"/>
    </row>
    <row r="19" spans="1:6" ht="15.75" thickBot="1" x14ac:dyDescent="0.3">
      <c r="A19" s="258" t="s">
        <v>269</v>
      </c>
      <c r="B19" s="259"/>
      <c r="C19" s="259"/>
      <c r="D19" s="259"/>
      <c r="E19" s="259"/>
      <c r="F19" s="260"/>
    </row>
    <row r="20" spans="1:6" ht="15.75" thickBot="1" x14ac:dyDescent="0.3">
      <c r="A20" s="165"/>
      <c r="B20" s="41"/>
      <c r="C20" s="41"/>
      <c r="D20" s="41"/>
      <c r="E20" s="41"/>
    </row>
    <row r="21" spans="1:6" ht="15.75" thickBot="1" x14ac:dyDescent="0.3">
      <c r="A21" s="258" t="s">
        <v>40</v>
      </c>
      <c r="B21" s="259"/>
      <c r="C21" s="260"/>
      <c r="D21" s="261" t="s">
        <v>271</v>
      </c>
      <c r="E21" s="262"/>
      <c r="F21" s="183" t="s">
        <v>270</v>
      </c>
    </row>
    <row r="22" spans="1:6" ht="41.25" thickBot="1" x14ac:dyDescent="0.3">
      <c r="A22" s="180" t="s">
        <v>289</v>
      </c>
      <c r="B22" s="180" t="s">
        <v>180</v>
      </c>
      <c r="C22" s="194" t="s">
        <v>272</v>
      </c>
      <c r="D22" s="181" t="s">
        <v>264</v>
      </c>
      <c r="E22" s="182" t="s">
        <v>265</v>
      </c>
      <c r="F22" s="184" t="s">
        <v>273</v>
      </c>
    </row>
    <row r="23" spans="1:6" x14ac:dyDescent="0.25">
      <c r="A23" s="222" t="s">
        <v>125</v>
      </c>
      <c r="B23" s="188"/>
      <c r="C23" s="173">
        <f t="shared" ref="C23:C42" si="0">ROUND(SUMIF(TAB_PP_Action,A23,TAB_PP_Mt),2)</f>
        <v>0</v>
      </c>
      <c r="D23" s="191"/>
      <c r="E23" s="185"/>
      <c r="F23" s="227">
        <f>Indicateurs!F19</f>
        <v>0</v>
      </c>
    </row>
    <row r="24" spans="1:6" x14ac:dyDescent="0.25">
      <c r="A24" s="223" t="s">
        <v>126</v>
      </c>
      <c r="B24" s="189"/>
      <c r="C24" s="174">
        <f t="shared" si="0"/>
        <v>0</v>
      </c>
      <c r="D24" s="192"/>
      <c r="E24" s="186"/>
      <c r="F24" s="228">
        <f>Indicateurs!F20</f>
        <v>0</v>
      </c>
    </row>
    <row r="25" spans="1:6" x14ac:dyDescent="0.25">
      <c r="A25" s="223" t="s">
        <v>127</v>
      </c>
      <c r="B25" s="189"/>
      <c r="C25" s="174">
        <f t="shared" si="0"/>
        <v>0</v>
      </c>
      <c r="D25" s="192"/>
      <c r="E25" s="186"/>
      <c r="F25" s="228">
        <f>Indicateurs!F21</f>
        <v>0</v>
      </c>
    </row>
    <row r="26" spans="1:6" x14ac:dyDescent="0.25">
      <c r="A26" s="223" t="s">
        <v>128</v>
      </c>
      <c r="B26" s="189"/>
      <c r="C26" s="174">
        <f t="shared" si="0"/>
        <v>0</v>
      </c>
      <c r="D26" s="192"/>
      <c r="E26" s="186"/>
      <c r="F26" s="228">
        <f>Indicateurs!F22</f>
        <v>0</v>
      </c>
    </row>
    <row r="27" spans="1:6" x14ac:dyDescent="0.25">
      <c r="A27" s="223" t="s">
        <v>129</v>
      </c>
      <c r="B27" s="189"/>
      <c r="C27" s="174">
        <f t="shared" si="0"/>
        <v>0</v>
      </c>
      <c r="D27" s="192"/>
      <c r="E27" s="186"/>
      <c r="F27" s="228">
        <f>Indicateurs!F23</f>
        <v>0</v>
      </c>
    </row>
    <row r="28" spans="1:6" x14ac:dyDescent="0.25">
      <c r="A28" s="223" t="s">
        <v>130</v>
      </c>
      <c r="B28" s="189"/>
      <c r="C28" s="174">
        <f t="shared" si="0"/>
        <v>0</v>
      </c>
      <c r="D28" s="192"/>
      <c r="E28" s="186"/>
      <c r="F28" s="228">
        <f>Indicateurs!F24</f>
        <v>0</v>
      </c>
    </row>
    <row r="29" spans="1:6" x14ac:dyDescent="0.25">
      <c r="A29" s="223" t="s">
        <v>131</v>
      </c>
      <c r="B29" s="189"/>
      <c r="C29" s="174">
        <f t="shared" si="0"/>
        <v>0</v>
      </c>
      <c r="D29" s="192"/>
      <c r="E29" s="186"/>
      <c r="F29" s="228">
        <f>Indicateurs!F25</f>
        <v>0</v>
      </c>
    </row>
    <row r="30" spans="1:6" x14ac:dyDescent="0.25">
      <c r="A30" s="223" t="s">
        <v>132</v>
      </c>
      <c r="B30" s="189"/>
      <c r="C30" s="174">
        <f t="shared" si="0"/>
        <v>0</v>
      </c>
      <c r="D30" s="192"/>
      <c r="E30" s="186"/>
      <c r="F30" s="228">
        <f>Indicateurs!F26</f>
        <v>0</v>
      </c>
    </row>
    <row r="31" spans="1:6" x14ac:dyDescent="0.25">
      <c r="A31" s="223" t="s">
        <v>133</v>
      </c>
      <c r="B31" s="189"/>
      <c r="C31" s="174">
        <f t="shared" si="0"/>
        <v>0</v>
      </c>
      <c r="D31" s="192"/>
      <c r="E31" s="186"/>
      <c r="F31" s="228">
        <f>Indicateurs!F27</f>
        <v>0</v>
      </c>
    </row>
    <row r="32" spans="1:6" x14ac:dyDescent="0.25">
      <c r="A32" s="223" t="s">
        <v>134</v>
      </c>
      <c r="B32" s="189"/>
      <c r="C32" s="174">
        <f t="shared" si="0"/>
        <v>0</v>
      </c>
      <c r="D32" s="192"/>
      <c r="E32" s="186"/>
      <c r="F32" s="228">
        <f>Indicateurs!F28</f>
        <v>0</v>
      </c>
    </row>
    <row r="33" spans="1:6" x14ac:dyDescent="0.25">
      <c r="A33" s="223" t="s">
        <v>135</v>
      </c>
      <c r="B33" s="189"/>
      <c r="C33" s="174">
        <f t="shared" si="0"/>
        <v>0</v>
      </c>
      <c r="D33" s="192"/>
      <c r="E33" s="186"/>
      <c r="F33" s="228">
        <f>Indicateurs!F29</f>
        <v>0</v>
      </c>
    </row>
    <row r="34" spans="1:6" x14ac:dyDescent="0.25">
      <c r="A34" s="223" t="s">
        <v>136</v>
      </c>
      <c r="B34" s="189"/>
      <c r="C34" s="174">
        <f t="shared" si="0"/>
        <v>0</v>
      </c>
      <c r="D34" s="192"/>
      <c r="E34" s="186"/>
      <c r="F34" s="228">
        <f>Indicateurs!F30</f>
        <v>0</v>
      </c>
    </row>
    <row r="35" spans="1:6" x14ac:dyDescent="0.25">
      <c r="A35" s="223" t="s">
        <v>137</v>
      </c>
      <c r="B35" s="189"/>
      <c r="C35" s="174">
        <f t="shared" si="0"/>
        <v>0</v>
      </c>
      <c r="D35" s="192"/>
      <c r="E35" s="186"/>
      <c r="F35" s="228">
        <f>Indicateurs!F31</f>
        <v>0</v>
      </c>
    </row>
    <row r="36" spans="1:6" x14ac:dyDescent="0.25">
      <c r="A36" s="223" t="s">
        <v>138</v>
      </c>
      <c r="B36" s="189"/>
      <c r="C36" s="174">
        <f t="shared" si="0"/>
        <v>0</v>
      </c>
      <c r="D36" s="192"/>
      <c r="E36" s="186"/>
      <c r="F36" s="228">
        <f>Indicateurs!F32</f>
        <v>0</v>
      </c>
    </row>
    <row r="37" spans="1:6" x14ac:dyDescent="0.25">
      <c r="A37" s="223" t="s">
        <v>139</v>
      </c>
      <c r="B37" s="189"/>
      <c r="C37" s="174">
        <f t="shared" si="0"/>
        <v>0</v>
      </c>
      <c r="D37" s="192"/>
      <c r="E37" s="186"/>
      <c r="F37" s="228">
        <f>Indicateurs!F33</f>
        <v>0</v>
      </c>
    </row>
    <row r="38" spans="1:6" x14ac:dyDescent="0.25">
      <c r="A38" s="223" t="s">
        <v>140</v>
      </c>
      <c r="B38" s="189"/>
      <c r="C38" s="174">
        <f t="shared" si="0"/>
        <v>0</v>
      </c>
      <c r="D38" s="192"/>
      <c r="E38" s="186"/>
      <c r="F38" s="228">
        <f>Indicateurs!F34</f>
        <v>0</v>
      </c>
    </row>
    <row r="39" spans="1:6" x14ac:dyDescent="0.25">
      <c r="A39" s="223" t="s">
        <v>141</v>
      </c>
      <c r="B39" s="189"/>
      <c r="C39" s="174">
        <f t="shared" si="0"/>
        <v>0</v>
      </c>
      <c r="D39" s="192"/>
      <c r="E39" s="186"/>
      <c r="F39" s="228">
        <f>Indicateurs!F35</f>
        <v>0</v>
      </c>
    </row>
    <row r="40" spans="1:6" x14ac:dyDescent="0.25">
      <c r="A40" s="223" t="s">
        <v>142</v>
      </c>
      <c r="B40" s="189"/>
      <c r="C40" s="174">
        <f t="shared" si="0"/>
        <v>0</v>
      </c>
      <c r="D40" s="192"/>
      <c r="E40" s="186"/>
      <c r="F40" s="228">
        <f>Indicateurs!F36</f>
        <v>0</v>
      </c>
    </row>
    <row r="41" spans="1:6" x14ac:dyDescent="0.25">
      <c r="A41" s="223" t="s">
        <v>143</v>
      </c>
      <c r="B41" s="189"/>
      <c r="C41" s="174">
        <f t="shared" si="0"/>
        <v>0</v>
      </c>
      <c r="D41" s="192"/>
      <c r="E41" s="186"/>
      <c r="F41" s="228">
        <f>Indicateurs!F37</f>
        <v>0</v>
      </c>
    </row>
    <row r="42" spans="1:6" ht="15.75" thickBot="1" x14ac:dyDescent="0.3">
      <c r="A42" s="224" t="s">
        <v>144</v>
      </c>
      <c r="B42" s="190"/>
      <c r="C42" s="175">
        <f t="shared" si="0"/>
        <v>0</v>
      </c>
      <c r="D42" s="193"/>
      <c r="E42" s="187"/>
      <c r="F42" s="229">
        <f>Indicateurs!F38</f>
        <v>0</v>
      </c>
    </row>
    <row r="43" spans="1:6" s="163" customFormat="1" ht="15.75" thickBot="1" x14ac:dyDescent="0.3">
      <c r="A43" s="162" t="s">
        <v>41</v>
      </c>
      <c r="B43" s="225"/>
      <c r="C43" s="195">
        <f>SUM(C23:C42)</f>
        <v>0</v>
      </c>
      <c r="F43" s="226">
        <f>SUM(F23:F42)</f>
        <v>0</v>
      </c>
    </row>
    <row r="44" spans="1:6" ht="15.75" thickBot="1" x14ac:dyDescent="0.3">
      <c r="A44" s="20"/>
      <c r="B44" s="20"/>
      <c r="C44" s="20"/>
      <c r="D44" s="20"/>
      <c r="E44" s="20"/>
    </row>
    <row r="45" spans="1:6" ht="15.75" thickBot="1" x14ac:dyDescent="0.3">
      <c r="A45" s="267" t="s">
        <v>115</v>
      </c>
      <c r="B45" s="267"/>
      <c r="C45" s="267"/>
      <c r="D45" s="267"/>
      <c r="E45" s="267"/>
      <c r="F45" s="267"/>
    </row>
    <row r="46" spans="1:6" ht="15.75" customHeight="1" thickBot="1" x14ac:dyDescent="0.3">
      <c r="A46" s="218" t="s">
        <v>116</v>
      </c>
      <c r="B46" s="219"/>
      <c r="C46" s="220" t="s">
        <v>117</v>
      </c>
      <c r="D46" s="268"/>
      <c r="E46" s="268"/>
      <c r="F46" s="268"/>
    </row>
    <row r="47" spans="1:6" ht="15.75" customHeight="1" thickBot="1" x14ac:dyDescent="0.3">
      <c r="A47" s="218" t="s">
        <v>247</v>
      </c>
      <c r="B47" s="268"/>
      <c r="C47" s="268"/>
      <c r="D47" s="268"/>
      <c r="E47" s="268"/>
      <c r="F47" s="268"/>
    </row>
    <row r="48" spans="1:6" ht="15" customHeight="1" thickBot="1" x14ac:dyDescent="0.3">
      <c r="A48" s="249" t="s">
        <v>118</v>
      </c>
      <c r="B48" s="249"/>
      <c r="C48" s="249"/>
      <c r="D48" s="249"/>
      <c r="E48" s="249"/>
      <c r="F48" s="249"/>
    </row>
    <row r="49" spans="1:6" ht="15.75" thickBot="1" x14ac:dyDescent="0.3">
      <c r="A49" s="249"/>
      <c r="B49" s="249"/>
      <c r="C49" s="249"/>
      <c r="D49" s="249"/>
      <c r="E49" s="249"/>
      <c r="F49" s="249"/>
    </row>
    <row r="50" spans="1:6" ht="15.75" thickBot="1" x14ac:dyDescent="0.3">
      <c r="A50" s="249"/>
      <c r="B50" s="249"/>
      <c r="C50" s="249"/>
      <c r="D50" s="249"/>
      <c r="E50" s="249"/>
      <c r="F50" s="249"/>
    </row>
    <row r="51" spans="1:6" ht="15.75" thickBot="1" x14ac:dyDescent="0.3">
      <c r="A51" s="249"/>
      <c r="B51" s="249"/>
      <c r="C51" s="249"/>
      <c r="D51" s="249"/>
      <c r="E51" s="249"/>
      <c r="F51" s="249"/>
    </row>
    <row r="52" spans="1:6" ht="15.75" thickBot="1" x14ac:dyDescent="0.3">
      <c r="A52" s="249"/>
      <c r="B52" s="249"/>
      <c r="C52" s="249"/>
      <c r="D52" s="249"/>
      <c r="E52" s="249"/>
      <c r="F52" s="249"/>
    </row>
    <row r="53" spans="1:6" ht="15.75" thickBot="1" x14ac:dyDescent="0.3">
      <c r="A53" s="249"/>
      <c r="B53" s="249"/>
      <c r="C53" s="249"/>
      <c r="D53" s="249"/>
      <c r="E53" s="249"/>
      <c r="F53" s="249"/>
    </row>
    <row r="54" spans="1:6" x14ac:dyDescent="0.25">
      <c r="A54" s="20"/>
      <c r="B54" s="20"/>
      <c r="C54" s="20"/>
      <c r="D54" s="20"/>
      <c r="E54" s="20"/>
    </row>
  </sheetData>
  <sheetProtection algorithmName="SHA-512" hashValue="+1StlFkA6vkh2aVaFFeJFLoBDjA0fI6AqZ4xmvBDrHHZmp0V/8OGMpGN+8flXo5979cwnahW7wkPngNr/qkZWw==" saltValue="TJThqvRaYpXEugP6k+xiCw==" spinCount="100000" sheet="1" formatCells="0" formatRows="0"/>
  <mergeCells count="22">
    <mergeCell ref="D46:F46"/>
    <mergeCell ref="B47:F47"/>
    <mergeCell ref="A16:B16"/>
    <mergeCell ref="A18:E18"/>
    <mergeCell ref="A17:B17"/>
    <mergeCell ref="A19:F19"/>
    <mergeCell ref="A48:F53"/>
    <mergeCell ref="A7:F7"/>
    <mergeCell ref="A8:F8"/>
    <mergeCell ref="C10:F10"/>
    <mergeCell ref="C11:F11"/>
    <mergeCell ref="A21:C21"/>
    <mergeCell ref="D21:E21"/>
    <mergeCell ref="C12:F12"/>
    <mergeCell ref="C13:F13"/>
    <mergeCell ref="C14:F14"/>
    <mergeCell ref="A11:B11"/>
    <mergeCell ref="A12:B12"/>
    <mergeCell ref="A13:B13"/>
    <mergeCell ref="C16:F16"/>
    <mergeCell ref="C17:F17"/>
    <mergeCell ref="A45:F45"/>
  </mergeCells>
  <dataValidations count="3">
    <dataValidation type="list" allowBlank="1" showInputMessage="1" showErrorMessage="1" sqref="A23:A42" xr:uid="{E9A42FBC-1611-43AB-92CA-CC614DB8E04D}">
      <formula1>Liste_Grands_Postes</formula1>
    </dataValidation>
    <dataValidation type="list" allowBlank="1" showInputMessage="1" showErrorMessage="1" sqref="C16" xr:uid="{BB8FD49A-4CB2-433A-B657-A93E60ECDDBC}">
      <formula1>"Acompte,Solde"</formula1>
    </dataValidation>
    <dataValidation type="whole" allowBlank="1" showInputMessage="1" showErrorMessage="1" sqref="C17" xr:uid="{15843083-8583-468A-B517-3457B695E341}">
      <formula1>1</formula1>
      <formula2>10</formula2>
    </dataValidation>
  </dataValidations>
  <printOptions horizontalCentered="1"/>
  <pageMargins left="0.19685039370078741" right="0.19685039370078741" top="0.19685039370078741" bottom="0.19685039370078741" header="0" footer="0"/>
  <pageSetup paperSize="9" scale="7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10">
    <tabColor theme="7" tint="0.39997558519241921"/>
    <pageSetUpPr fitToPage="1"/>
  </sheetPr>
  <dimension ref="A1:AB507"/>
  <sheetViews>
    <sheetView zoomScale="60" zoomScaleNormal="60" workbookViewId="0">
      <selection activeCell="G2" sqref="G2"/>
    </sheetView>
  </sheetViews>
  <sheetFormatPr baseColWidth="10" defaultColWidth="11.42578125" defaultRowHeight="15" outlineLevelCol="1" x14ac:dyDescent="0.25"/>
  <cols>
    <col min="1" max="1" width="10.7109375" style="4" customWidth="1"/>
    <col min="2" max="4" width="27.7109375" style="4" customWidth="1"/>
    <col min="5" max="5" width="39.28515625" style="4" customWidth="1"/>
    <col min="6" max="7" width="19.5703125" style="4" customWidth="1"/>
    <col min="8" max="9" width="19.7109375" style="4" customWidth="1"/>
    <col min="10" max="10" width="50.7109375" style="4" customWidth="1"/>
    <col min="11" max="14" width="27.7109375" style="4" hidden="1" customWidth="1" outlineLevel="1"/>
    <col min="15" max="21" width="19.7109375" style="4" hidden="1" customWidth="1" outlineLevel="1"/>
    <col min="22" max="22" width="27" style="4" hidden="1" customWidth="1" outlineLevel="1"/>
    <col min="23" max="24" width="19.7109375" style="4" hidden="1" customWidth="1" outlineLevel="1"/>
    <col min="25" max="25" width="28.85546875" style="4" hidden="1" customWidth="1" outlineLevel="1"/>
    <col min="26" max="26" width="50.7109375" style="4" hidden="1" customWidth="1" outlineLevel="1"/>
    <col min="27" max="27" width="19.7109375" style="4" hidden="1" customWidth="1" outlineLevel="1"/>
    <col min="28" max="28" width="11.42578125" style="4" collapsed="1"/>
    <col min="29" max="16384" width="11.42578125" style="4"/>
  </cols>
  <sheetData>
    <row r="1" spans="1:28" ht="123" customHeight="1" thickBot="1" x14ac:dyDescent="0.3">
      <c r="A1" s="273" t="s">
        <v>32</v>
      </c>
      <c r="B1" s="274"/>
      <c r="C1" s="274"/>
      <c r="D1" s="274"/>
      <c r="E1" s="274"/>
      <c r="F1" s="274"/>
      <c r="G1" s="274"/>
      <c r="H1" s="274"/>
      <c r="I1" s="274"/>
      <c r="J1" s="274"/>
      <c r="K1" s="280" t="s">
        <v>33</v>
      </c>
      <c r="L1" s="281"/>
      <c r="M1" s="281"/>
      <c r="N1" s="281"/>
      <c r="O1" s="281"/>
      <c r="P1" s="281"/>
      <c r="Q1" s="281"/>
      <c r="R1" s="281"/>
      <c r="S1" s="281"/>
      <c r="T1" s="281"/>
      <c r="U1" s="281"/>
      <c r="V1" s="281"/>
      <c r="W1" s="281"/>
      <c r="X1" s="281"/>
      <c r="Y1" s="281"/>
      <c r="Z1" s="281"/>
      <c r="AA1" s="282"/>
    </row>
    <row r="2" spans="1:28" s="38" customFormat="1" ht="22.5" customHeight="1" x14ac:dyDescent="0.25">
      <c r="A2" s="286" t="s">
        <v>284</v>
      </c>
      <c r="B2" s="287"/>
      <c r="C2" s="287"/>
      <c r="D2" s="287"/>
      <c r="E2" s="287"/>
      <c r="F2" s="287"/>
      <c r="G2" s="211">
        <f>SUBTOTAL(9,G6:G505)</f>
        <v>0</v>
      </c>
      <c r="H2" s="205"/>
      <c r="I2" s="210">
        <f ca="1">ROUNDDOWN(SUBTOTAL(9,TAB_PP_Mt),2)</f>
        <v>0</v>
      </c>
      <c r="J2" s="203"/>
      <c r="K2" s="288" t="s">
        <v>284</v>
      </c>
      <c r="L2" s="289"/>
      <c r="M2" s="289"/>
      <c r="N2" s="289"/>
      <c r="O2" s="289"/>
      <c r="P2" s="289"/>
      <c r="Q2" s="290"/>
      <c r="R2" s="206">
        <f>SUBTOTAL(9,R6:R505)</f>
        <v>0</v>
      </c>
      <c r="S2" s="207"/>
      <c r="T2" s="208">
        <f ca="1">SUBTOTAL(9,T6:T505)</f>
        <v>0</v>
      </c>
      <c r="U2" s="208">
        <f ca="1">SUBTOTAL(9,U6:U505)</f>
        <v>0</v>
      </c>
      <c r="V2" s="208"/>
      <c r="W2" s="206">
        <f>SUBTOTAL(9,W6:W505)</f>
        <v>0</v>
      </c>
      <c r="X2" s="208">
        <f ca="1">SUBTOTAL(9,X6:X505)</f>
        <v>0</v>
      </c>
      <c r="Y2" s="208"/>
      <c r="Z2" s="209"/>
      <c r="AA2" s="208">
        <f ca="1">SUBTOTAL(9,AA6:AA505)</f>
        <v>0</v>
      </c>
    </row>
    <row r="3" spans="1:28" s="147" customFormat="1" ht="30" x14ac:dyDescent="0.25">
      <c r="A3" s="271" t="s">
        <v>6</v>
      </c>
      <c r="B3" s="142" t="s">
        <v>182</v>
      </c>
      <c r="C3" s="143" t="s">
        <v>185</v>
      </c>
      <c r="D3" s="142" t="s">
        <v>9</v>
      </c>
      <c r="E3" s="143" t="s">
        <v>30</v>
      </c>
      <c r="F3" s="142" t="s">
        <v>34</v>
      </c>
      <c r="G3" s="142" t="s">
        <v>4</v>
      </c>
      <c r="H3" s="142" t="s">
        <v>1</v>
      </c>
      <c r="I3" s="142" t="s">
        <v>3</v>
      </c>
      <c r="J3" s="144" t="s">
        <v>11</v>
      </c>
      <c r="K3" s="145" t="s">
        <v>12</v>
      </c>
      <c r="L3" s="146" t="s">
        <v>9</v>
      </c>
      <c r="M3" s="146" t="s">
        <v>84</v>
      </c>
      <c r="N3" s="146" t="s">
        <v>105</v>
      </c>
      <c r="O3" s="146" t="s">
        <v>182</v>
      </c>
      <c r="P3" s="146" t="s">
        <v>79</v>
      </c>
      <c r="Q3" s="146" t="s">
        <v>82</v>
      </c>
      <c r="R3" s="146" t="s">
        <v>81</v>
      </c>
      <c r="S3" s="146" t="s">
        <v>83</v>
      </c>
      <c r="T3" s="146" t="s">
        <v>24</v>
      </c>
      <c r="U3" s="146" t="s">
        <v>25</v>
      </c>
      <c r="V3" s="146" t="s">
        <v>104</v>
      </c>
      <c r="W3" s="146" t="s">
        <v>36</v>
      </c>
      <c r="X3" s="146" t="s">
        <v>199</v>
      </c>
      <c r="Y3" s="146" t="s">
        <v>106</v>
      </c>
      <c r="Z3" s="146" t="s">
        <v>11</v>
      </c>
      <c r="AA3" s="146" t="s">
        <v>26</v>
      </c>
    </row>
    <row r="4" spans="1:28" s="152" customFormat="1" ht="56.25" x14ac:dyDescent="0.2">
      <c r="A4" s="272"/>
      <c r="B4" s="148" t="s">
        <v>183</v>
      </c>
      <c r="C4" s="148" t="s">
        <v>198</v>
      </c>
      <c r="D4" s="148" t="s">
        <v>181</v>
      </c>
      <c r="E4" s="148" t="s">
        <v>16</v>
      </c>
      <c r="F4" s="149" t="s">
        <v>14</v>
      </c>
      <c r="G4" s="148" t="s">
        <v>5</v>
      </c>
      <c r="H4" s="148" t="s">
        <v>74</v>
      </c>
      <c r="I4" s="149" t="s">
        <v>10</v>
      </c>
      <c r="J4" s="150" t="s">
        <v>8</v>
      </c>
      <c r="K4" s="283" t="s">
        <v>80</v>
      </c>
      <c r="L4" s="284"/>
      <c r="M4" s="284"/>
      <c r="N4" s="284"/>
      <c r="O4" s="284"/>
      <c r="P4" s="284"/>
      <c r="Q4" s="284"/>
      <c r="R4" s="284"/>
      <c r="S4" s="285"/>
      <c r="T4" s="151" t="s">
        <v>17</v>
      </c>
      <c r="U4" s="151"/>
      <c r="V4" s="151"/>
      <c r="W4" s="151"/>
      <c r="X4" s="151" t="s">
        <v>200</v>
      </c>
      <c r="Y4" s="151"/>
      <c r="Z4" s="151" t="s">
        <v>18</v>
      </c>
      <c r="AA4" s="151" t="s">
        <v>10</v>
      </c>
    </row>
    <row r="5" spans="1:28" s="38" customFormat="1" ht="59.25" customHeight="1" x14ac:dyDescent="0.25">
      <c r="A5" s="34" t="s">
        <v>7</v>
      </c>
      <c r="B5" s="34" t="s">
        <v>125</v>
      </c>
      <c r="C5" s="34" t="s">
        <v>186</v>
      </c>
      <c r="D5" s="34" t="s">
        <v>249</v>
      </c>
      <c r="E5" s="35" t="s">
        <v>145</v>
      </c>
      <c r="F5" s="54">
        <f t="shared" ref="F5:F37" ca="1" si="0">IFERROR(VLOOKUP(E5,Liste_OCS,3,FALSE),0)</f>
        <v>0</v>
      </c>
      <c r="G5" s="35">
        <v>1500</v>
      </c>
      <c r="H5" s="35" t="s">
        <v>2</v>
      </c>
      <c r="I5" s="54">
        <f ca="1">G5*F5</f>
        <v>0</v>
      </c>
      <c r="J5" s="36"/>
      <c r="K5" s="96" t="s">
        <v>184</v>
      </c>
      <c r="L5" s="34" t="s">
        <v>221</v>
      </c>
      <c r="M5" s="34" t="s">
        <v>21</v>
      </c>
      <c r="N5" s="34"/>
      <c r="O5" s="34"/>
      <c r="P5" s="35" t="s">
        <v>145</v>
      </c>
      <c r="Q5" s="54">
        <v>70.98</v>
      </c>
      <c r="R5" s="35">
        <v>1000</v>
      </c>
      <c r="S5" s="34" t="s">
        <v>2</v>
      </c>
      <c r="T5" s="54">
        <f>R5*Q5</f>
        <v>70980</v>
      </c>
      <c r="U5" s="54">
        <f>1500*Q5-T5</f>
        <v>35490</v>
      </c>
      <c r="V5" s="204" t="s">
        <v>222</v>
      </c>
      <c r="W5" s="35">
        <v>800</v>
      </c>
      <c r="X5" s="54">
        <f>W5*Q5</f>
        <v>56784</v>
      </c>
      <c r="Y5" s="204" t="s">
        <v>223</v>
      </c>
      <c r="Z5" s="37" t="s">
        <v>224</v>
      </c>
      <c r="AA5" s="57">
        <f ca="1">I5-X5</f>
        <v>-56784</v>
      </c>
    </row>
    <row r="6" spans="1:28" x14ac:dyDescent="0.25">
      <c r="A6" s="5">
        <v>1</v>
      </c>
      <c r="B6" s="133"/>
      <c r="C6" s="133"/>
      <c r="D6" s="133"/>
      <c r="E6" s="134"/>
      <c r="F6" s="56">
        <f t="shared" ref="F6:F9" ca="1" si="1">IFERROR(VLOOKUP(E6,Liste_OCS,3,FALSE),0)</f>
        <v>0</v>
      </c>
      <c r="G6" s="136"/>
      <c r="H6" s="6" t="str">
        <f t="shared" ref="H6:H9" ca="1" si="2">IFERROR(VLOOKUP(E6,Liste_OCS,2,FALSE),"")</f>
        <v/>
      </c>
      <c r="I6" s="55">
        <f t="shared" ref="I6:I9" ca="1" si="3">F6*G6</f>
        <v>0</v>
      </c>
      <c r="J6" s="137"/>
      <c r="K6" s="53" t="str">
        <f t="shared" ref="K6:K9" si="4">IF(ISBLANK(B6),"",B6)</f>
        <v/>
      </c>
      <c r="L6" s="51" t="str">
        <f t="shared" ref="L6:L9" si="5">IF(ISBLANK(D6),"",D6)</f>
        <v/>
      </c>
      <c r="M6" s="59" t="s">
        <v>13</v>
      </c>
      <c r="N6" s="70"/>
      <c r="O6" s="131" t="str">
        <f t="shared" ref="O6:O9" si="6">IF(ISBLANK(B6),"",B6)</f>
        <v/>
      </c>
      <c r="P6" s="50" t="str">
        <f t="shared" ref="P6:P9" si="7">IF(ISBLANK(E6),"",E6)</f>
        <v/>
      </c>
      <c r="Q6" s="55">
        <f t="shared" ref="Q6:Q9" ca="1" si="8">IFERROR(VLOOKUP(P6,Liste_OCS,3,FALSE),0)</f>
        <v>0</v>
      </c>
      <c r="R6" s="52">
        <f t="shared" ref="R6:R9" si="9">IF(M6="Non",0,G6)</f>
        <v>0</v>
      </c>
      <c r="S6" s="6" t="str">
        <f t="shared" ref="S6:S9" ca="1" si="10">IFERROR(VLOOKUP(P6,Liste_OCS,2,FALSE),"")</f>
        <v/>
      </c>
      <c r="T6" s="55">
        <f t="shared" ref="T6:T9" ca="1" si="11">R6*Q6</f>
        <v>0</v>
      </c>
      <c r="U6" s="55">
        <f t="shared" ref="U6:U9" ca="1" si="12">I6-T6</f>
        <v>0</v>
      </c>
      <c r="V6" s="69"/>
      <c r="W6" s="52">
        <f t="shared" ref="W6:W9" si="13">R6</f>
        <v>0</v>
      </c>
      <c r="X6" s="55">
        <f t="shared" ref="X6:X9" ca="1" si="14">W6*Q6</f>
        <v>0</v>
      </c>
      <c r="Y6" s="71"/>
      <c r="Z6" s="7"/>
      <c r="AA6" s="58">
        <f t="shared" ref="AA6:AA69" ca="1" si="15">I6-X6</f>
        <v>0</v>
      </c>
    </row>
    <row r="7" spans="1:28" x14ac:dyDescent="0.25">
      <c r="A7" s="5">
        <v>2</v>
      </c>
      <c r="B7" s="133"/>
      <c r="C7" s="133"/>
      <c r="D7" s="133"/>
      <c r="E7" s="134"/>
      <c r="F7" s="56">
        <f t="shared" ca="1" si="1"/>
        <v>0</v>
      </c>
      <c r="G7" s="136"/>
      <c r="H7" s="6" t="str">
        <f t="shared" ca="1" si="2"/>
        <v/>
      </c>
      <c r="I7" s="55">
        <f t="shared" ca="1" si="3"/>
        <v>0</v>
      </c>
      <c r="J7" s="137"/>
      <c r="K7" s="53" t="str">
        <f t="shared" si="4"/>
        <v/>
      </c>
      <c r="L7" s="51" t="str">
        <f t="shared" si="5"/>
        <v/>
      </c>
      <c r="M7" s="59" t="s">
        <v>13</v>
      </c>
      <c r="N7" s="70"/>
      <c r="O7" s="131" t="str">
        <f t="shared" si="6"/>
        <v/>
      </c>
      <c r="P7" s="50" t="str">
        <f t="shared" si="7"/>
        <v/>
      </c>
      <c r="Q7" s="55">
        <f t="shared" ca="1" si="8"/>
        <v>0</v>
      </c>
      <c r="R7" s="52">
        <f t="shared" si="9"/>
        <v>0</v>
      </c>
      <c r="S7" s="6" t="str">
        <f t="shared" ca="1" si="10"/>
        <v/>
      </c>
      <c r="T7" s="55">
        <f t="shared" ca="1" si="11"/>
        <v>0</v>
      </c>
      <c r="U7" s="55">
        <f t="shared" ca="1" si="12"/>
        <v>0</v>
      </c>
      <c r="V7" s="69"/>
      <c r="W7" s="52">
        <f t="shared" si="13"/>
        <v>0</v>
      </c>
      <c r="X7" s="55">
        <f t="shared" ca="1" si="14"/>
        <v>0</v>
      </c>
      <c r="Y7" s="71"/>
      <c r="Z7" s="7"/>
      <c r="AA7" s="58">
        <f t="shared" ca="1" si="15"/>
        <v>0</v>
      </c>
      <c r="AB7" s="12"/>
    </row>
    <row r="8" spans="1:28" x14ac:dyDescent="0.25">
      <c r="A8" s="5">
        <v>3</v>
      </c>
      <c r="B8" s="135"/>
      <c r="C8" s="133"/>
      <c r="D8" s="133"/>
      <c r="E8" s="134"/>
      <c r="F8" s="56">
        <f t="shared" ca="1" si="1"/>
        <v>0</v>
      </c>
      <c r="G8" s="136"/>
      <c r="H8" s="6" t="str">
        <f t="shared" ca="1" si="2"/>
        <v/>
      </c>
      <c r="I8" s="55">
        <f t="shared" ca="1" si="3"/>
        <v>0</v>
      </c>
      <c r="J8" s="137"/>
      <c r="K8" s="53" t="str">
        <f t="shared" si="4"/>
        <v/>
      </c>
      <c r="L8" s="51" t="str">
        <f t="shared" si="5"/>
        <v/>
      </c>
      <c r="M8" s="59" t="s">
        <v>13</v>
      </c>
      <c r="N8" s="70"/>
      <c r="O8" s="131" t="str">
        <f t="shared" si="6"/>
        <v/>
      </c>
      <c r="P8" s="50" t="str">
        <f t="shared" si="7"/>
        <v/>
      </c>
      <c r="Q8" s="55">
        <f t="shared" ca="1" si="8"/>
        <v>0</v>
      </c>
      <c r="R8" s="52">
        <f t="shared" si="9"/>
        <v>0</v>
      </c>
      <c r="S8" s="6" t="str">
        <f t="shared" ca="1" si="10"/>
        <v/>
      </c>
      <c r="T8" s="55">
        <f t="shared" ca="1" si="11"/>
        <v>0</v>
      </c>
      <c r="U8" s="55">
        <f t="shared" ca="1" si="12"/>
        <v>0</v>
      </c>
      <c r="V8" s="69"/>
      <c r="W8" s="52">
        <f t="shared" si="13"/>
        <v>0</v>
      </c>
      <c r="X8" s="55">
        <f t="shared" ca="1" si="14"/>
        <v>0</v>
      </c>
      <c r="Y8" s="71"/>
      <c r="Z8" s="7"/>
      <c r="AA8" s="58">
        <f t="shared" ca="1" si="15"/>
        <v>0</v>
      </c>
      <c r="AB8" s="12"/>
    </row>
    <row r="9" spans="1:28" x14ac:dyDescent="0.25">
      <c r="A9" s="5">
        <v>4</v>
      </c>
      <c r="B9" s="135"/>
      <c r="C9" s="133"/>
      <c r="D9" s="133"/>
      <c r="E9" s="134"/>
      <c r="F9" s="56">
        <f t="shared" ca="1" si="1"/>
        <v>0</v>
      </c>
      <c r="G9" s="136"/>
      <c r="H9" s="6" t="str">
        <f t="shared" ca="1" si="2"/>
        <v/>
      </c>
      <c r="I9" s="55">
        <f t="shared" ca="1" si="3"/>
        <v>0</v>
      </c>
      <c r="J9" s="137"/>
      <c r="K9" s="53" t="str">
        <f t="shared" si="4"/>
        <v/>
      </c>
      <c r="L9" s="51" t="str">
        <f t="shared" si="5"/>
        <v/>
      </c>
      <c r="M9" s="59" t="s">
        <v>13</v>
      </c>
      <c r="N9" s="70"/>
      <c r="O9" s="131" t="str">
        <f t="shared" si="6"/>
        <v/>
      </c>
      <c r="P9" s="50" t="str">
        <f t="shared" si="7"/>
        <v/>
      </c>
      <c r="Q9" s="55">
        <f t="shared" ca="1" si="8"/>
        <v>0</v>
      </c>
      <c r="R9" s="52">
        <f t="shared" si="9"/>
        <v>0</v>
      </c>
      <c r="S9" s="6" t="str">
        <f t="shared" ca="1" si="10"/>
        <v/>
      </c>
      <c r="T9" s="55">
        <f t="shared" ca="1" si="11"/>
        <v>0</v>
      </c>
      <c r="U9" s="55">
        <f t="shared" ca="1" si="12"/>
        <v>0</v>
      </c>
      <c r="V9" s="69"/>
      <c r="W9" s="52">
        <f t="shared" si="13"/>
        <v>0</v>
      </c>
      <c r="X9" s="55">
        <f t="shared" ca="1" si="14"/>
        <v>0</v>
      </c>
      <c r="Y9" s="71"/>
      <c r="Z9" s="7"/>
      <c r="AA9" s="58">
        <f t="shared" ca="1" si="15"/>
        <v>0</v>
      </c>
      <c r="AB9" s="12"/>
    </row>
    <row r="10" spans="1:28" x14ac:dyDescent="0.25">
      <c r="A10" s="5">
        <v>5</v>
      </c>
      <c r="B10" s="135"/>
      <c r="C10" s="133"/>
      <c r="D10" s="133"/>
      <c r="E10" s="134"/>
      <c r="F10" s="56">
        <f t="shared" ca="1" si="0"/>
        <v>0</v>
      </c>
      <c r="G10" s="136"/>
      <c r="H10" s="6" t="str">
        <f t="shared" ref="H10:H37" ca="1" si="16">IFERROR(VLOOKUP(E10,Liste_OCS,2,FALSE),"")</f>
        <v/>
      </c>
      <c r="I10" s="55">
        <f t="shared" ref="I10:I348" ca="1" si="17">F10*G10</f>
        <v>0</v>
      </c>
      <c r="J10" s="137"/>
      <c r="K10" s="53" t="str">
        <f t="shared" ref="K10:K69" si="18">IF(ISBLANK(B10),"",B10)</f>
        <v/>
      </c>
      <c r="L10" s="51" t="str">
        <f t="shared" ref="L10:L348" si="19">IF(ISBLANK(D10),"",D10)</f>
        <v/>
      </c>
      <c r="M10" s="59" t="s">
        <v>13</v>
      </c>
      <c r="N10" s="70"/>
      <c r="O10" s="131" t="str">
        <f t="shared" ref="O10:O348" si="20">IF(ISBLANK(B10),"",B10)</f>
        <v/>
      </c>
      <c r="P10" s="50" t="str">
        <f t="shared" ref="P10:P72" si="21">IF(ISBLANK(E10),"",E10)</f>
        <v/>
      </c>
      <c r="Q10" s="55">
        <f t="shared" ref="Q10:Q69" ca="1" si="22">IFERROR(VLOOKUP(P10,Liste_OCS,3,FALSE),0)</f>
        <v>0</v>
      </c>
      <c r="R10" s="52">
        <f t="shared" ref="R10:R69" si="23">IF(M10="Non",0,G10)</f>
        <v>0</v>
      </c>
      <c r="S10" s="6" t="str">
        <f t="shared" ref="S10:S37" ca="1" si="24">IFERROR(VLOOKUP(P10,Liste_OCS,2,FALSE),"")</f>
        <v/>
      </c>
      <c r="T10" s="55">
        <f t="shared" ref="T10:T348" ca="1" si="25">R10*Q10</f>
        <v>0</v>
      </c>
      <c r="U10" s="55">
        <f t="shared" ref="U10:U69" ca="1" si="26">I10-T10</f>
        <v>0</v>
      </c>
      <c r="V10" s="69"/>
      <c r="W10" s="52">
        <f t="shared" ref="W10:W289" si="27">R10</f>
        <v>0</v>
      </c>
      <c r="X10" s="55">
        <f t="shared" ref="X10:X289" ca="1" si="28">W10*Q10</f>
        <v>0</v>
      </c>
      <c r="Y10" s="71"/>
      <c r="Z10" s="7"/>
      <c r="AA10" s="58">
        <f t="shared" ca="1" si="15"/>
        <v>0</v>
      </c>
      <c r="AB10" s="12"/>
    </row>
    <row r="11" spans="1:28" x14ac:dyDescent="0.25">
      <c r="A11" s="5">
        <v>6</v>
      </c>
      <c r="B11" s="135"/>
      <c r="C11" s="133"/>
      <c r="D11" s="133"/>
      <c r="E11" s="134"/>
      <c r="F11" s="56">
        <f t="shared" ca="1" si="0"/>
        <v>0</v>
      </c>
      <c r="G11" s="136"/>
      <c r="H11" s="6" t="str">
        <f t="shared" ca="1" si="16"/>
        <v/>
      </c>
      <c r="I11" s="55">
        <f t="shared" ca="1" si="17"/>
        <v>0</v>
      </c>
      <c r="J11" s="137"/>
      <c r="K11" s="53" t="str">
        <f t="shared" si="18"/>
        <v/>
      </c>
      <c r="L11" s="51" t="str">
        <f t="shared" si="19"/>
        <v/>
      </c>
      <c r="M11" s="59" t="s">
        <v>13</v>
      </c>
      <c r="N11" s="70"/>
      <c r="O11" s="131" t="str">
        <f t="shared" si="20"/>
        <v/>
      </c>
      <c r="P11" s="50" t="str">
        <f t="shared" si="21"/>
        <v/>
      </c>
      <c r="Q11" s="55">
        <f t="shared" ca="1" si="22"/>
        <v>0</v>
      </c>
      <c r="R11" s="52">
        <f t="shared" si="23"/>
        <v>0</v>
      </c>
      <c r="S11" s="6" t="str">
        <f t="shared" ca="1" si="24"/>
        <v/>
      </c>
      <c r="T11" s="55">
        <f t="shared" ca="1" si="25"/>
        <v>0</v>
      </c>
      <c r="U11" s="55">
        <f t="shared" ca="1" si="26"/>
        <v>0</v>
      </c>
      <c r="V11" s="69"/>
      <c r="W11" s="52">
        <f t="shared" si="27"/>
        <v>0</v>
      </c>
      <c r="X11" s="55">
        <f t="shared" ca="1" si="28"/>
        <v>0</v>
      </c>
      <c r="Y11" s="71"/>
      <c r="Z11" s="7"/>
      <c r="AA11" s="58">
        <f t="shared" ca="1" si="15"/>
        <v>0</v>
      </c>
      <c r="AB11" s="12"/>
    </row>
    <row r="12" spans="1:28" x14ac:dyDescent="0.25">
      <c r="A12" s="5">
        <v>7</v>
      </c>
      <c r="B12" s="135"/>
      <c r="C12" s="133"/>
      <c r="D12" s="133"/>
      <c r="E12" s="134"/>
      <c r="F12" s="56">
        <f t="shared" ca="1" si="0"/>
        <v>0</v>
      </c>
      <c r="G12" s="136"/>
      <c r="H12" s="6" t="str">
        <f t="shared" ca="1" si="16"/>
        <v/>
      </c>
      <c r="I12" s="55">
        <f t="shared" ca="1" si="17"/>
        <v>0</v>
      </c>
      <c r="J12" s="137"/>
      <c r="K12" s="53" t="str">
        <f t="shared" si="18"/>
        <v/>
      </c>
      <c r="L12" s="51" t="str">
        <f t="shared" si="19"/>
        <v/>
      </c>
      <c r="M12" s="59" t="s">
        <v>13</v>
      </c>
      <c r="N12" s="70"/>
      <c r="O12" s="131" t="str">
        <f t="shared" si="20"/>
        <v/>
      </c>
      <c r="P12" s="50" t="str">
        <f t="shared" si="21"/>
        <v/>
      </c>
      <c r="Q12" s="55">
        <f t="shared" ca="1" si="22"/>
        <v>0</v>
      </c>
      <c r="R12" s="52">
        <f t="shared" si="23"/>
        <v>0</v>
      </c>
      <c r="S12" s="6" t="str">
        <f t="shared" ca="1" si="24"/>
        <v/>
      </c>
      <c r="T12" s="55">
        <f t="shared" ca="1" si="25"/>
        <v>0</v>
      </c>
      <c r="U12" s="55">
        <f t="shared" ca="1" si="26"/>
        <v>0</v>
      </c>
      <c r="V12" s="69"/>
      <c r="W12" s="52">
        <f t="shared" si="27"/>
        <v>0</v>
      </c>
      <c r="X12" s="55">
        <f t="shared" ca="1" si="28"/>
        <v>0</v>
      </c>
      <c r="Y12" s="71"/>
      <c r="Z12" s="7"/>
      <c r="AA12" s="58">
        <f t="shared" ca="1" si="15"/>
        <v>0</v>
      </c>
      <c r="AB12" s="12"/>
    </row>
    <row r="13" spans="1:28" x14ac:dyDescent="0.25">
      <c r="A13" s="5">
        <v>8</v>
      </c>
      <c r="B13" s="135"/>
      <c r="C13" s="133"/>
      <c r="D13" s="133"/>
      <c r="E13" s="134"/>
      <c r="F13" s="56">
        <f t="shared" ca="1" si="0"/>
        <v>0</v>
      </c>
      <c r="G13" s="136"/>
      <c r="H13" s="6" t="str">
        <f t="shared" ca="1" si="16"/>
        <v/>
      </c>
      <c r="I13" s="55">
        <f t="shared" ca="1" si="17"/>
        <v>0</v>
      </c>
      <c r="J13" s="137"/>
      <c r="K13" s="53" t="str">
        <f t="shared" si="18"/>
        <v/>
      </c>
      <c r="L13" s="51" t="str">
        <f t="shared" si="19"/>
        <v/>
      </c>
      <c r="M13" s="59" t="s">
        <v>13</v>
      </c>
      <c r="N13" s="70"/>
      <c r="O13" s="131" t="str">
        <f t="shared" si="20"/>
        <v/>
      </c>
      <c r="P13" s="50" t="str">
        <f t="shared" si="21"/>
        <v/>
      </c>
      <c r="Q13" s="55">
        <f t="shared" ca="1" si="22"/>
        <v>0</v>
      </c>
      <c r="R13" s="52">
        <f t="shared" si="23"/>
        <v>0</v>
      </c>
      <c r="S13" s="6" t="str">
        <f t="shared" ca="1" si="24"/>
        <v/>
      </c>
      <c r="T13" s="55">
        <f t="shared" ca="1" si="25"/>
        <v>0</v>
      </c>
      <c r="U13" s="55">
        <f t="shared" ca="1" si="26"/>
        <v>0</v>
      </c>
      <c r="V13" s="69"/>
      <c r="W13" s="52">
        <f t="shared" si="27"/>
        <v>0</v>
      </c>
      <c r="X13" s="55">
        <f t="shared" ca="1" si="28"/>
        <v>0</v>
      </c>
      <c r="Y13" s="71"/>
      <c r="Z13" s="7"/>
      <c r="AA13" s="58">
        <f t="shared" ca="1" si="15"/>
        <v>0</v>
      </c>
      <c r="AB13" s="12"/>
    </row>
    <row r="14" spans="1:28" x14ac:dyDescent="0.25">
      <c r="A14" s="5">
        <v>9</v>
      </c>
      <c r="B14" s="135"/>
      <c r="C14" s="133"/>
      <c r="D14" s="133"/>
      <c r="E14" s="134"/>
      <c r="F14" s="56">
        <f t="shared" ca="1" si="0"/>
        <v>0</v>
      </c>
      <c r="G14" s="136"/>
      <c r="H14" s="6" t="str">
        <f t="shared" ca="1" si="16"/>
        <v/>
      </c>
      <c r="I14" s="55">
        <f t="shared" ca="1" si="17"/>
        <v>0</v>
      </c>
      <c r="J14" s="137"/>
      <c r="K14" s="53" t="str">
        <f t="shared" si="18"/>
        <v/>
      </c>
      <c r="L14" s="51" t="str">
        <f t="shared" si="19"/>
        <v/>
      </c>
      <c r="M14" s="59" t="s">
        <v>13</v>
      </c>
      <c r="N14" s="70"/>
      <c r="O14" s="131" t="str">
        <f t="shared" si="20"/>
        <v/>
      </c>
      <c r="P14" s="50" t="str">
        <f t="shared" si="21"/>
        <v/>
      </c>
      <c r="Q14" s="55">
        <f t="shared" ca="1" si="22"/>
        <v>0</v>
      </c>
      <c r="R14" s="52">
        <f t="shared" si="23"/>
        <v>0</v>
      </c>
      <c r="S14" s="6" t="str">
        <f t="shared" ca="1" si="24"/>
        <v/>
      </c>
      <c r="T14" s="55">
        <f t="shared" ca="1" si="25"/>
        <v>0</v>
      </c>
      <c r="U14" s="55">
        <f t="shared" ca="1" si="26"/>
        <v>0</v>
      </c>
      <c r="V14" s="69"/>
      <c r="W14" s="52">
        <f t="shared" si="27"/>
        <v>0</v>
      </c>
      <c r="X14" s="55">
        <f t="shared" ca="1" si="28"/>
        <v>0</v>
      </c>
      <c r="Y14" s="71"/>
      <c r="Z14" s="7"/>
      <c r="AA14" s="58">
        <f t="shared" ca="1" si="15"/>
        <v>0</v>
      </c>
      <c r="AB14" s="13"/>
    </row>
    <row r="15" spans="1:28" x14ac:dyDescent="0.25">
      <c r="A15" s="5">
        <v>10</v>
      </c>
      <c r="B15" s="135"/>
      <c r="C15" s="133"/>
      <c r="D15" s="133"/>
      <c r="E15" s="134"/>
      <c r="F15" s="56">
        <f t="shared" ca="1" si="0"/>
        <v>0</v>
      </c>
      <c r="G15" s="136"/>
      <c r="H15" s="6" t="str">
        <f t="shared" ca="1" si="16"/>
        <v/>
      </c>
      <c r="I15" s="55">
        <f t="shared" ca="1" si="17"/>
        <v>0</v>
      </c>
      <c r="J15" s="137"/>
      <c r="K15" s="53" t="str">
        <f t="shared" si="18"/>
        <v/>
      </c>
      <c r="L15" s="51" t="str">
        <f t="shared" si="19"/>
        <v/>
      </c>
      <c r="M15" s="59" t="s">
        <v>13</v>
      </c>
      <c r="N15" s="70"/>
      <c r="O15" s="131" t="str">
        <f t="shared" si="20"/>
        <v/>
      </c>
      <c r="P15" s="50" t="str">
        <f t="shared" si="21"/>
        <v/>
      </c>
      <c r="Q15" s="55">
        <f t="shared" ca="1" si="22"/>
        <v>0</v>
      </c>
      <c r="R15" s="52">
        <f t="shared" si="23"/>
        <v>0</v>
      </c>
      <c r="S15" s="6" t="str">
        <f t="shared" ca="1" si="24"/>
        <v/>
      </c>
      <c r="T15" s="55">
        <f t="shared" ca="1" si="25"/>
        <v>0</v>
      </c>
      <c r="U15" s="55">
        <f t="shared" ca="1" si="26"/>
        <v>0</v>
      </c>
      <c r="V15" s="69"/>
      <c r="W15" s="52">
        <f t="shared" si="27"/>
        <v>0</v>
      </c>
      <c r="X15" s="55">
        <f t="shared" ca="1" si="28"/>
        <v>0</v>
      </c>
      <c r="Y15" s="71"/>
      <c r="Z15" s="7"/>
      <c r="AA15" s="58">
        <f t="shared" ca="1" si="15"/>
        <v>0</v>
      </c>
      <c r="AB15" s="13"/>
    </row>
    <row r="16" spans="1:28" x14ac:dyDescent="0.25">
      <c r="A16" s="5">
        <v>11</v>
      </c>
      <c r="B16" s="135"/>
      <c r="C16" s="133"/>
      <c r="D16" s="133"/>
      <c r="E16" s="134"/>
      <c r="F16" s="56">
        <f t="shared" ca="1" si="0"/>
        <v>0</v>
      </c>
      <c r="G16" s="136"/>
      <c r="H16" s="6" t="str">
        <f t="shared" ca="1" si="16"/>
        <v/>
      </c>
      <c r="I16" s="55">
        <f t="shared" ca="1" si="17"/>
        <v>0</v>
      </c>
      <c r="J16" s="137"/>
      <c r="K16" s="53" t="str">
        <f t="shared" si="18"/>
        <v/>
      </c>
      <c r="L16" s="51" t="str">
        <f t="shared" si="19"/>
        <v/>
      </c>
      <c r="M16" s="59" t="s">
        <v>13</v>
      </c>
      <c r="N16" s="70"/>
      <c r="O16" s="131" t="str">
        <f t="shared" si="20"/>
        <v/>
      </c>
      <c r="P16" s="50" t="str">
        <f t="shared" si="21"/>
        <v/>
      </c>
      <c r="Q16" s="55">
        <f t="shared" ca="1" si="22"/>
        <v>0</v>
      </c>
      <c r="R16" s="52">
        <f t="shared" si="23"/>
        <v>0</v>
      </c>
      <c r="S16" s="6" t="str">
        <f t="shared" ca="1" si="24"/>
        <v/>
      </c>
      <c r="T16" s="55">
        <f t="shared" ca="1" si="25"/>
        <v>0</v>
      </c>
      <c r="U16" s="55">
        <f t="shared" ca="1" si="26"/>
        <v>0</v>
      </c>
      <c r="V16" s="69"/>
      <c r="W16" s="52">
        <f t="shared" si="27"/>
        <v>0</v>
      </c>
      <c r="X16" s="55">
        <f t="shared" ca="1" si="28"/>
        <v>0</v>
      </c>
      <c r="Y16" s="71"/>
      <c r="Z16" s="7"/>
      <c r="AA16" s="58">
        <f t="shared" ca="1" si="15"/>
        <v>0</v>
      </c>
      <c r="AB16" s="13"/>
    </row>
    <row r="17" spans="1:28" x14ac:dyDescent="0.25">
      <c r="A17" s="5">
        <v>12</v>
      </c>
      <c r="B17" s="135"/>
      <c r="C17" s="133"/>
      <c r="D17" s="133"/>
      <c r="E17" s="134"/>
      <c r="F17" s="56">
        <f t="shared" ca="1" si="0"/>
        <v>0</v>
      </c>
      <c r="G17" s="136"/>
      <c r="H17" s="6" t="str">
        <f t="shared" ca="1" si="16"/>
        <v/>
      </c>
      <c r="I17" s="55">
        <f t="shared" ca="1" si="17"/>
        <v>0</v>
      </c>
      <c r="J17" s="137"/>
      <c r="K17" s="53" t="str">
        <f t="shared" si="18"/>
        <v/>
      </c>
      <c r="L17" s="51" t="str">
        <f t="shared" si="19"/>
        <v/>
      </c>
      <c r="M17" s="59" t="s">
        <v>13</v>
      </c>
      <c r="N17" s="70"/>
      <c r="O17" s="131" t="str">
        <f t="shared" si="20"/>
        <v/>
      </c>
      <c r="P17" s="50" t="str">
        <f t="shared" si="21"/>
        <v/>
      </c>
      <c r="Q17" s="55">
        <f t="shared" ca="1" si="22"/>
        <v>0</v>
      </c>
      <c r="R17" s="52">
        <f t="shared" si="23"/>
        <v>0</v>
      </c>
      <c r="S17" s="6" t="str">
        <f t="shared" ca="1" si="24"/>
        <v/>
      </c>
      <c r="T17" s="55">
        <f t="shared" ca="1" si="25"/>
        <v>0</v>
      </c>
      <c r="U17" s="55">
        <f t="shared" ca="1" si="26"/>
        <v>0</v>
      </c>
      <c r="V17" s="69"/>
      <c r="W17" s="52">
        <f t="shared" si="27"/>
        <v>0</v>
      </c>
      <c r="X17" s="55">
        <f t="shared" ca="1" si="28"/>
        <v>0</v>
      </c>
      <c r="Y17" s="71"/>
      <c r="Z17" s="7"/>
      <c r="AA17" s="58">
        <f t="shared" ca="1" si="15"/>
        <v>0</v>
      </c>
      <c r="AB17" s="13"/>
    </row>
    <row r="18" spans="1:28" x14ac:dyDescent="0.25">
      <c r="A18" s="5">
        <v>13</v>
      </c>
      <c r="B18" s="135"/>
      <c r="C18" s="133"/>
      <c r="D18" s="133"/>
      <c r="E18" s="134"/>
      <c r="F18" s="56">
        <f t="shared" ca="1" si="0"/>
        <v>0</v>
      </c>
      <c r="G18" s="136"/>
      <c r="H18" s="6" t="str">
        <f t="shared" ca="1" si="16"/>
        <v/>
      </c>
      <c r="I18" s="55">
        <f t="shared" ca="1" si="17"/>
        <v>0</v>
      </c>
      <c r="J18" s="137"/>
      <c r="K18" s="53" t="str">
        <f t="shared" si="18"/>
        <v/>
      </c>
      <c r="L18" s="51" t="str">
        <f t="shared" si="19"/>
        <v/>
      </c>
      <c r="M18" s="59" t="s">
        <v>13</v>
      </c>
      <c r="N18" s="70"/>
      <c r="O18" s="131" t="str">
        <f t="shared" si="20"/>
        <v/>
      </c>
      <c r="P18" s="50" t="str">
        <f t="shared" si="21"/>
        <v/>
      </c>
      <c r="Q18" s="55">
        <f t="shared" ca="1" si="22"/>
        <v>0</v>
      </c>
      <c r="R18" s="52">
        <f t="shared" si="23"/>
        <v>0</v>
      </c>
      <c r="S18" s="6" t="str">
        <f t="shared" ca="1" si="24"/>
        <v/>
      </c>
      <c r="T18" s="55">
        <f t="shared" ca="1" si="25"/>
        <v>0</v>
      </c>
      <c r="U18" s="55">
        <f t="shared" ca="1" si="26"/>
        <v>0</v>
      </c>
      <c r="V18" s="69"/>
      <c r="W18" s="52">
        <f t="shared" si="27"/>
        <v>0</v>
      </c>
      <c r="X18" s="55">
        <f t="shared" ca="1" si="28"/>
        <v>0</v>
      </c>
      <c r="Y18" s="71"/>
      <c r="Z18" s="7"/>
      <c r="AA18" s="58">
        <f t="shared" ca="1" si="15"/>
        <v>0</v>
      </c>
      <c r="AB18" s="13"/>
    </row>
    <row r="19" spans="1:28" x14ac:dyDescent="0.25">
      <c r="A19" s="5">
        <v>14</v>
      </c>
      <c r="B19" s="135"/>
      <c r="C19" s="133"/>
      <c r="D19" s="133"/>
      <c r="E19" s="134"/>
      <c r="F19" s="56">
        <f t="shared" ca="1" si="0"/>
        <v>0</v>
      </c>
      <c r="G19" s="136"/>
      <c r="H19" s="6" t="str">
        <f t="shared" ca="1" si="16"/>
        <v/>
      </c>
      <c r="I19" s="55">
        <f t="shared" ca="1" si="17"/>
        <v>0</v>
      </c>
      <c r="J19" s="137"/>
      <c r="K19" s="53" t="str">
        <f t="shared" si="18"/>
        <v/>
      </c>
      <c r="L19" s="51" t="str">
        <f t="shared" si="19"/>
        <v/>
      </c>
      <c r="M19" s="59" t="s">
        <v>13</v>
      </c>
      <c r="N19" s="70"/>
      <c r="O19" s="131" t="str">
        <f t="shared" si="20"/>
        <v/>
      </c>
      <c r="P19" s="50" t="str">
        <f t="shared" si="21"/>
        <v/>
      </c>
      <c r="Q19" s="55">
        <f t="shared" ca="1" si="22"/>
        <v>0</v>
      </c>
      <c r="R19" s="52">
        <f t="shared" si="23"/>
        <v>0</v>
      </c>
      <c r="S19" s="6" t="str">
        <f t="shared" ca="1" si="24"/>
        <v/>
      </c>
      <c r="T19" s="55">
        <f t="shared" ca="1" si="25"/>
        <v>0</v>
      </c>
      <c r="U19" s="55">
        <f t="shared" ca="1" si="26"/>
        <v>0</v>
      </c>
      <c r="V19" s="69"/>
      <c r="W19" s="52">
        <f t="shared" si="27"/>
        <v>0</v>
      </c>
      <c r="X19" s="55">
        <f t="shared" ca="1" si="28"/>
        <v>0</v>
      </c>
      <c r="Y19" s="71"/>
      <c r="Z19" s="7"/>
      <c r="AA19" s="58">
        <f t="shared" ca="1" si="15"/>
        <v>0</v>
      </c>
      <c r="AB19" s="12"/>
    </row>
    <row r="20" spans="1:28" x14ac:dyDescent="0.25">
      <c r="A20" s="5">
        <v>15</v>
      </c>
      <c r="B20" s="135"/>
      <c r="C20" s="133"/>
      <c r="D20" s="133"/>
      <c r="E20" s="134"/>
      <c r="F20" s="56">
        <f t="shared" ca="1" si="0"/>
        <v>0</v>
      </c>
      <c r="G20" s="136"/>
      <c r="H20" s="6" t="str">
        <f t="shared" ca="1" si="16"/>
        <v/>
      </c>
      <c r="I20" s="55">
        <f t="shared" ca="1" si="17"/>
        <v>0</v>
      </c>
      <c r="J20" s="137"/>
      <c r="K20" s="53" t="str">
        <f t="shared" si="18"/>
        <v/>
      </c>
      <c r="L20" s="51" t="str">
        <f t="shared" si="19"/>
        <v/>
      </c>
      <c r="M20" s="59" t="s">
        <v>13</v>
      </c>
      <c r="N20" s="70"/>
      <c r="O20" s="131" t="str">
        <f t="shared" si="20"/>
        <v/>
      </c>
      <c r="P20" s="50" t="str">
        <f t="shared" si="21"/>
        <v/>
      </c>
      <c r="Q20" s="55">
        <f t="shared" ca="1" si="22"/>
        <v>0</v>
      </c>
      <c r="R20" s="52">
        <f t="shared" si="23"/>
        <v>0</v>
      </c>
      <c r="S20" s="6" t="str">
        <f t="shared" ca="1" si="24"/>
        <v/>
      </c>
      <c r="T20" s="55">
        <f t="shared" ca="1" si="25"/>
        <v>0</v>
      </c>
      <c r="U20" s="55">
        <f t="shared" ca="1" si="26"/>
        <v>0</v>
      </c>
      <c r="V20" s="69"/>
      <c r="W20" s="52">
        <f t="shared" si="27"/>
        <v>0</v>
      </c>
      <c r="X20" s="55">
        <f t="shared" ca="1" si="28"/>
        <v>0</v>
      </c>
      <c r="Y20" s="71"/>
      <c r="Z20" s="7"/>
      <c r="AA20" s="58">
        <f t="shared" ca="1" si="15"/>
        <v>0</v>
      </c>
    </row>
    <row r="21" spans="1:28" ht="18.75" x14ac:dyDescent="0.25">
      <c r="A21" s="5">
        <v>16</v>
      </c>
      <c r="B21" s="135"/>
      <c r="C21" s="133"/>
      <c r="D21" s="133"/>
      <c r="E21" s="134"/>
      <c r="F21" s="56">
        <f t="shared" ca="1" si="0"/>
        <v>0</v>
      </c>
      <c r="G21" s="136"/>
      <c r="H21" s="6" t="str">
        <f t="shared" ca="1" si="16"/>
        <v/>
      </c>
      <c r="I21" s="55">
        <f t="shared" ca="1" si="17"/>
        <v>0</v>
      </c>
      <c r="J21" s="137"/>
      <c r="K21" s="53" t="str">
        <f t="shared" si="18"/>
        <v/>
      </c>
      <c r="L21" s="51" t="str">
        <f t="shared" si="19"/>
        <v/>
      </c>
      <c r="M21" s="59" t="s">
        <v>13</v>
      </c>
      <c r="N21" s="70"/>
      <c r="O21" s="131" t="str">
        <f t="shared" si="20"/>
        <v/>
      </c>
      <c r="P21" s="50" t="str">
        <f t="shared" si="21"/>
        <v/>
      </c>
      <c r="Q21" s="55">
        <f t="shared" ca="1" si="22"/>
        <v>0</v>
      </c>
      <c r="R21" s="52">
        <f t="shared" si="23"/>
        <v>0</v>
      </c>
      <c r="S21" s="6" t="str">
        <f t="shared" ca="1" si="24"/>
        <v/>
      </c>
      <c r="T21" s="55">
        <f t="shared" ca="1" si="25"/>
        <v>0</v>
      </c>
      <c r="U21" s="55">
        <f t="shared" ca="1" si="26"/>
        <v>0</v>
      </c>
      <c r="V21" s="69"/>
      <c r="W21" s="52">
        <f t="shared" si="27"/>
        <v>0</v>
      </c>
      <c r="X21" s="55">
        <f t="shared" ca="1" si="28"/>
        <v>0</v>
      </c>
      <c r="Y21" s="71"/>
      <c r="Z21" s="7"/>
      <c r="AA21" s="58">
        <f t="shared" ca="1" si="15"/>
        <v>0</v>
      </c>
      <c r="AB21" s="11"/>
    </row>
    <row r="22" spans="1:28" x14ac:dyDescent="0.25">
      <c r="A22" s="5">
        <v>17</v>
      </c>
      <c r="B22" s="135"/>
      <c r="C22" s="133"/>
      <c r="D22" s="133"/>
      <c r="E22" s="134"/>
      <c r="F22" s="56">
        <f t="shared" ca="1" si="0"/>
        <v>0</v>
      </c>
      <c r="G22" s="136"/>
      <c r="H22" s="6" t="str">
        <f t="shared" ca="1" si="16"/>
        <v/>
      </c>
      <c r="I22" s="55">
        <f t="shared" ca="1" si="17"/>
        <v>0</v>
      </c>
      <c r="J22" s="137"/>
      <c r="K22" s="53" t="str">
        <f t="shared" si="18"/>
        <v/>
      </c>
      <c r="L22" s="51" t="str">
        <f t="shared" si="19"/>
        <v/>
      </c>
      <c r="M22" s="59" t="s">
        <v>13</v>
      </c>
      <c r="N22" s="70"/>
      <c r="O22" s="131" t="str">
        <f t="shared" si="20"/>
        <v/>
      </c>
      <c r="P22" s="50" t="str">
        <f t="shared" si="21"/>
        <v/>
      </c>
      <c r="Q22" s="55">
        <f t="shared" ca="1" si="22"/>
        <v>0</v>
      </c>
      <c r="R22" s="52">
        <f t="shared" si="23"/>
        <v>0</v>
      </c>
      <c r="S22" s="6" t="str">
        <f t="shared" ca="1" si="24"/>
        <v/>
      </c>
      <c r="T22" s="55">
        <f t="shared" ca="1" si="25"/>
        <v>0</v>
      </c>
      <c r="U22" s="55">
        <f t="shared" ca="1" si="26"/>
        <v>0</v>
      </c>
      <c r="V22" s="69"/>
      <c r="W22" s="52">
        <f t="shared" si="27"/>
        <v>0</v>
      </c>
      <c r="X22" s="55">
        <f t="shared" ca="1" si="28"/>
        <v>0</v>
      </c>
      <c r="Y22" s="71"/>
      <c r="Z22" s="7"/>
      <c r="AA22" s="58">
        <f t="shared" ca="1" si="15"/>
        <v>0</v>
      </c>
    </row>
    <row r="23" spans="1:28" x14ac:dyDescent="0.25">
      <c r="A23" s="5">
        <v>18</v>
      </c>
      <c r="B23" s="135"/>
      <c r="C23" s="133"/>
      <c r="D23" s="133"/>
      <c r="E23" s="134"/>
      <c r="F23" s="56">
        <f t="shared" ca="1" si="0"/>
        <v>0</v>
      </c>
      <c r="G23" s="136"/>
      <c r="H23" s="6" t="str">
        <f t="shared" ca="1" si="16"/>
        <v/>
      </c>
      <c r="I23" s="55">
        <f t="shared" ca="1" si="17"/>
        <v>0</v>
      </c>
      <c r="J23" s="137"/>
      <c r="K23" s="53" t="str">
        <f t="shared" si="18"/>
        <v/>
      </c>
      <c r="L23" s="51" t="str">
        <f t="shared" si="19"/>
        <v/>
      </c>
      <c r="M23" s="59" t="s">
        <v>13</v>
      </c>
      <c r="N23" s="70"/>
      <c r="O23" s="131" t="str">
        <f t="shared" si="20"/>
        <v/>
      </c>
      <c r="P23" s="50" t="str">
        <f t="shared" si="21"/>
        <v/>
      </c>
      <c r="Q23" s="55">
        <f t="shared" ca="1" si="22"/>
        <v>0</v>
      </c>
      <c r="R23" s="52">
        <f t="shared" si="23"/>
        <v>0</v>
      </c>
      <c r="S23" s="6" t="str">
        <f t="shared" ca="1" si="24"/>
        <v/>
      </c>
      <c r="T23" s="55">
        <f t="shared" ca="1" si="25"/>
        <v>0</v>
      </c>
      <c r="U23" s="55">
        <f t="shared" ca="1" si="26"/>
        <v>0</v>
      </c>
      <c r="V23" s="69"/>
      <c r="W23" s="52">
        <f t="shared" si="27"/>
        <v>0</v>
      </c>
      <c r="X23" s="55">
        <f t="shared" ca="1" si="28"/>
        <v>0</v>
      </c>
      <c r="Y23" s="71"/>
      <c r="Z23" s="7"/>
      <c r="AA23" s="58">
        <f t="shared" ca="1" si="15"/>
        <v>0</v>
      </c>
    </row>
    <row r="24" spans="1:28" x14ac:dyDescent="0.25">
      <c r="A24" s="5">
        <v>19</v>
      </c>
      <c r="B24" s="135"/>
      <c r="C24" s="133"/>
      <c r="D24" s="133"/>
      <c r="E24" s="134"/>
      <c r="F24" s="56">
        <f t="shared" ca="1" si="0"/>
        <v>0</v>
      </c>
      <c r="G24" s="136"/>
      <c r="H24" s="6" t="str">
        <f t="shared" ca="1" si="16"/>
        <v/>
      </c>
      <c r="I24" s="55">
        <f t="shared" ca="1" si="17"/>
        <v>0</v>
      </c>
      <c r="J24" s="137"/>
      <c r="K24" s="53" t="str">
        <f t="shared" si="18"/>
        <v/>
      </c>
      <c r="L24" s="51" t="str">
        <f t="shared" si="19"/>
        <v/>
      </c>
      <c r="M24" s="59" t="s">
        <v>13</v>
      </c>
      <c r="N24" s="70"/>
      <c r="O24" s="131" t="str">
        <f t="shared" si="20"/>
        <v/>
      </c>
      <c r="P24" s="50" t="str">
        <f t="shared" si="21"/>
        <v/>
      </c>
      <c r="Q24" s="55">
        <f t="shared" ca="1" si="22"/>
        <v>0</v>
      </c>
      <c r="R24" s="52">
        <f t="shared" si="23"/>
        <v>0</v>
      </c>
      <c r="S24" s="6" t="str">
        <f t="shared" ca="1" si="24"/>
        <v/>
      </c>
      <c r="T24" s="55">
        <f t="shared" ca="1" si="25"/>
        <v>0</v>
      </c>
      <c r="U24" s="55">
        <f t="shared" ca="1" si="26"/>
        <v>0</v>
      </c>
      <c r="V24" s="69"/>
      <c r="W24" s="52">
        <f t="shared" si="27"/>
        <v>0</v>
      </c>
      <c r="X24" s="55">
        <f t="shared" ca="1" si="28"/>
        <v>0</v>
      </c>
      <c r="Y24" s="71"/>
      <c r="Z24" s="7"/>
      <c r="AA24" s="58">
        <f t="shared" ca="1" si="15"/>
        <v>0</v>
      </c>
    </row>
    <row r="25" spans="1:28" x14ac:dyDescent="0.25">
      <c r="A25" s="5">
        <v>20</v>
      </c>
      <c r="B25" s="135"/>
      <c r="C25" s="133"/>
      <c r="D25" s="133"/>
      <c r="E25" s="134"/>
      <c r="F25" s="56">
        <f t="shared" ca="1" si="0"/>
        <v>0</v>
      </c>
      <c r="G25" s="136"/>
      <c r="H25" s="6" t="str">
        <f t="shared" ca="1" si="16"/>
        <v/>
      </c>
      <c r="I25" s="55">
        <f t="shared" ca="1" si="17"/>
        <v>0</v>
      </c>
      <c r="J25" s="137"/>
      <c r="K25" s="53" t="str">
        <f t="shared" si="18"/>
        <v/>
      </c>
      <c r="L25" s="51" t="str">
        <f t="shared" si="19"/>
        <v/>
      </c>
      <c r="M25" s="59" t="s">
        <v>13</v>
      </c>
      <c r="N25" s="70"/>
      <c r="O25" s="131" t="str">
        <f t="shared" si="20"/>
        <v/>
      </c>
      <c r="P25" s="50" t="str">
        <f t="shared" si="21"/>
        <v/>
      </c>
      <c r="Q25" s="55">
        <f t="shared" ca="1" si="22"/>
        <v>0</v>
      </c>
      <c r="R25" s="52">
        <f t="shared" si="23"/>
        <v>0</v>
      </c>
      <c r="S25" s="6" t="str">
        <f t="shared" ca="1" si="24"/>
        <v/>
      </c>
      <c r="T25" s="55">
        <f t="shared" ca="1" si="25"/>
        <v>0</v>
      </c>
      <c r="U25" s="55">
        <f t="shared" ca="1" si="26"/>
        <v>0</v>
      </c>
      <c r="V25" s="69"/>
      <c r="W25" s="52">
        <f t="shared" si="27"/>
        <v>0</v>
      </c>
      <c r="X25" s="55">
        <f t="shared" ca="1" si="28"/>
        <v>0</v>
      </c>
      <c r="Y25" s="71"/>
      <c r="Z25" s="7"/>
      <c r="AA25" s="58">
        <f t="shared" ca="1" si="15"/>
        <v>0</v>
      </c>
    </row>
    <row r="26" spans="1:28" x14ac:dyDescent="0.25">
      <c r="A26" s="5">
        <v>21</v>
      </c>
      <c r="B26" s="135"/>
      <c r="C26" s="133"/>
      <c r="D26" s="133"/>
      <c r="E26" s="134"/>
      <c r="F26" s="56">
        <f t="shared" ca="1" si="0"/>
        <v>0</v>
      </c>
      <c r="G26" s="136"/>
      <c r="H26" s="6" t="str">
        <f t="shared" ca="1" si="16"/>
        <v/>
      </c>
      <c r="I26" s="55">
        <f t="shared" ca="1" si="17"/>
        <v>0</v>
      </c>
      <c r="J26" s="137"/>
      <c r="K26" s="53" t="str">
        <f t="shared" si="18"/>
        <v/>
      </c>
      <c r="L26" s="51" t="str">
        <f t="shared" si="19"/>
        <v/>
      </c>
      <c r="M26" s="59" t="s">
        <v>13</v>
      </c>
      <c r="N26" s="70"/>
      <c r="O26" s="131" t="str">
        <f t="shared" si="20"/>
        <v/>
      </c>
      <c r="P26" s="50" t="str">
        <f t="shared" si="21"/>
        <v/>
      </c>
      <c r="Q26" s="55">
        <f t="shared" ca="1" si="22"/>
        <v>0</v>
      </c>
      <c r="R26" s="52">
        <f t="shared" si="23"/>
        <v>0</v>
      </c>
      <c r="S26" s="6" t="str">
        <f t="shared" ca="1" si="24"/>
        <v/>
      </c>
      <c r="T26" s="55">
        <f t="shared" ca="1" si="25"/>
        <v>0</v>
      </c>
      <c r="U26" s="55">
        <f t="shared" ca="1" si="26"/>
        <v>0</v>
      </c>
      <c r="V26" s="69"/>
      <c r="W26" s="52">
        <f t="shared" si="27"/>
        <v>0</v>
      </c>
      <c r="X26" s="55">
        <f t="shared" ca="1" si="28"/>
        <v>0</v>
      </c>
      <c r="Y26" s="71"/>
      <c r="Z26" s="7"/>
      <c r="AA26" s="58">
        <f t="shared" ca="1" si="15"/>
        <v>0</v>
      </c>
    </row>
    <row r="27" spans="1:28" x14ac:dyDescent="0.25">
      <c r="A27" s="5">
        <v>22</v>
      </c>
      <c r="B27" s="135"/>
      <c r="C27" s="133"/>
      <c r="D27" s="133"/>
      <c r="E27" s="134"/>
      <c r="F27" s="56">
        <f t="shared" ca="1" si="0"/>
        <v>0</v>
      </c>
      <c r="G27" s="136"/>
      <c r="H27" s="6" t="str">
        <f t="shared" ca="1" si="16"/>
        <v/>
      </c>
      <c r="I27" s="55">
        <f t="shared" ca="1" si="17"/>
        <v>0</v>
      </c>
      <c r="J27" s="137"/>
      <c r="K27" s="53" t="str">
        <f t="shared" si="18"/>
        <v/>
      </c>
      <c r="L27" s="51" t="str">
        <f t="shared" si="19"/>
        <v/>
      </c>
      <c r="M27" s="59" t="s">
        <v>13</v>
      </c>
      <c r="N27" s="70"/>
      <c r="O27" s="131" t="str">
        <f t="shared" si="20"/>
        <v/>
      </c>
      <c r="P27" s="50" t="str">
        <f t="shared" si="21"/>
        <v/>
      </c>
      <c r="Q27" s="55">
        <f t="shared" ca="1" si="22"/>
        <v>0</v>
      </c>
      <c r="R27" s="52">
        <f t="shared" si="23"/>
        <v>0</v>
      </c>
      <c r="S27" s="6" t="str">
        <f t="shared" ca="1" si="24"/>
        <v/>
      </c>
      <c r="T27" s="55">
        <f t="shared" ca="1" si="25"/>
        <v>0</v>
      </c>
      <c r="U27" s="55">
        <f t="shared" ca="1" si="26"/>
        <v>0</v>
      </c>
      <c r="V27" s="69"/>
      <c r="W27" s="52">
        <f t="shared" si="27"/>
        <v>0</v>
      </c>
      <c r="X27" s="55">
        <f t="shared" ca="1" si="28"/>
        <v>0</v>
      </c>
      <c r="Y27" s="71"/>
      <c r="Z27" s="7"/>
      <c r="AA27" s="58">
        <f t="shared" ca="1" si="15"/>
        <v>0</v>
      </c>
    </row>
    <row r="28" spans="1:28" x14ac:dyDescent="0.25">
      <c r="A28" s="5">
        <v>23</v>
      </c>
      <c r="B28" s="135"/>
      <c r="C28" s="133"/>
      <c r="D28" s="133"/>
      <c r="E28" s="134"/>
      <c r="F28" s="56">
        <f t="shared" ca="1" si="0"/>
        <v>0</v>
      </c>
      <c r="G28" s="136"/>
      <c r="H28" s="6" t="str">
        <f t="shared" ca="1" si="16"/>
        <v/>
      </c>
      <c r="I28" s="55">
        <f t="shared" ca="1" si="17"/>
        <v>0</v>
      </c>
      <c r="J28" s="137"/>
      <c r="K28" s="53" t="str">
        <f t="shared" si="18"/>
        <v/>
      </c>
      <c r="L28" s="51" t="str">
        <f t="shared" si="19"/>
        <v/>
      </c>
      <c r="M28" s="59" t="s">
        <v>13</v>
      </c>
      <c r="N28" s="70"/>
      <c r="O28" s="131" t="str">
        <f t="shared" si="20"/>
        <v/>
      </c>
      <c r="P28" s="50" t="str">
        <f t="shared" si="21"/>
        <v/>
      </c>
      <c r="Q28" s="55">
        <f t="shared" ca="1" si="22"/>
        <v>0</v>
      </c>
      <c r="R28" s="52">
        <f t="shared" si="23"/>
        <v>0</v>
      </c>
      <c r="S28" s="6" t="str">
        <f t="shared" ca="1" si="24"/>
        <v/>
      </c>
      <c r="T28" s="55">
        <f t="shared" ca="1" si="25"/>
        <v>0</v>
      </c>
      <c r="U28" s="55">
        <f t="shared" ca="1" si="26"/>
        <v>0</v>
      </c>
      <c r="V28" s="69"/>
      <c r="W28" s="52">
        <f t="shared" si="27"/>
        <v>0</v>
      </c>
      <c r="X28" s="55">
        <f t="shared" ca="1" si="28"/>
        <v>0</v>
      </c>
      <c r="Y28" s="71"/>
      <c r="Z28" s="7"/>
      <c r="AA28" s="58">
        <f t="shared" ca="1" si="15"/>
        <v>0</v>
      </c>
    </row>
    <row r="29" spans="1:28" x14ac:dyDescent="0.25">
      <c r="A29" s="5">
        <v>24</v>
      </c>
      <c r="B29" s="135"/>
      <c r="C29" s="133"/>
      <c r="D29" s="133"/>
      <c r="E29" s="134"/>
      <c r="F29" s="56">
        <f t="shared" ca="1" si="0"/>
        <v>0</v>
      </c>
      <c r="G29" s="136"/>
      <c r="H29" s="6" t="str">
        <f t="shared" ca="1" si="16"/>
        <v/>
      </c>
      <c r="I29" s="55">
        <f t="shared" ca="1" si="17"/>
        <v>0</v>
      </c>
      <c r="J29" s="137"/>
      <c r="K29" s="53" t="str">
        <f t="shared" si="18"/>
        <v/>
      </c>
      <c r="L29" s="51" t="str">
        <f t="shared" si="19"/>
        <v/>
      </c>
      <c r="M29" s="59" t="s">
        <v>13</v>
      </c>
      <c r="N29" s="70"/>
      <c r="O29" s="131" t="str">
        <f t="shared" si="20"/>
        <v/>
      </c>
      <c r="P29" s="50" t="str">
        <f t="shared" si="21"/>
        <v/>
      </c>
      <c r="Q29" s="55">
        <f t="shared" ca="1" si="22"/>
        <v>0</v>
      </c>
      <c r="R29" s="52">
        <f t="shared" si="23"/>
        <v>0</v>
      </c>
      <c r="S29" s="6" t="str">
        <f t="shared" ca="1" si="24"/>
        <v/>
      </c>
      <c r="T29" s="55">
        <f t="shared" ca="1" si="25"/>
        <v>0</v>
      </c>
      <c r="U29" s="55">
        <f t="shared" ca="1" si="26"/>
        <v>0</v>
      </c>
      <c r="V29" s="69"/>
      <c r="W29" s="52">
        <f t="shared" si="27"/>
        <v>0</v>
      </c>
      <c r="X29" s="55">
        <f t="shared" ca="1" si="28"/>
        <v>0</v>
      </c>
      <c r="Y29" s="71"/>
      <c r="Z29" s="7"/>
      <c r="AA29" s="58">
        <f t="shared" ca="1" si="15"/>
        <v>0</v>
      </c>
    </row>
    <row r="30" spans="1:28" x14ac:dyDescent="0.25">
      <c r="A30" s="5">
        <v>25</v>
      </c>
      <c r="B30" s="135"/>
      <c r="C30" s="133"/>
      <c r="D30" s="133"/>
      <c r="E30" s="134"/>
      <c r="F30" s="56">
        <f t="shared" ca="1" si="0"/>
        <v>0</v>
      </c>
      <c r="G30" s="136"/>
      <c r="H30" s="6" t="str">
        <f t="shared" ca="1" si="16"/>
        <v/>
      </c>
      <c r="I30" s="55">
        <f t="shared" ca="1" si="17"/>
        <v>0</v>
      </c>
      <c r="J30" s="137"/>
      <c r="K30" s="53" t="str">
        <f t="shared" si="18"/>
        <v/>
      </c>
      <c r="L30" s="51" t="str">
        <f t="shared" si="19"/>
        <v/>
      </c>
      <c r="M30" s="59" t="s">
        <v>13</v>
      </c>
      <c r="N30" s="70"/>
      <c r="O30" s="131" t="str">
        <f t="shared" si="20"/>
        <v/>
      </c>
      <c r="P30" s="50" t="str">
        <f t="shared" si="21"/>
        <v/>
      </c>
      <c r="Q30" s="55">
        <f t="shared" ca="1" si="22"/>
        <v>0</v>
      </c>
      <c r="R30" s="52">
        <f t="shared" si="23"/>
        <v>0</v>
      </c>
      <c r="S30" s="6" t="str">
        <f t="shared" ca="1" si="24"/>
        <v/>
      </c>
      <c r="T30" s="55">
        <f t="shared" ca="1" si="25"/>
        <v>0</v>
      </c>
      <c r="U30" s="55">
        <f t="shared" ca="1" si="26"/>
        <v>0</v>
      </c>
      <c r="V30" s="69"/>
      <c r="W30" s="52">
        <f t="shared" si="27"/>
        <v>0</v>
      </c>
      <c r="X30" s="55">
        <f t="shared" ca="1" si="28"/>
        <v>0</v>
      </c>
      <c r="Y30" s="71"/>
      <c r="Z30" s="7"/>
      <c r="AA30" s="58">
        <f t="shared" ca="1" si="15"/>
        <v>0</v>
      </c>
    </row>
    <row r="31" spans="1:28" x14ac:dyDescent="0.25">
      <c r="A31" s="5">
        <v>26</v>
      </c>
      <c r="B31" s="135"/>
      <c r="C31" s="133"/>
      <c r="D31" s="133"/>
      <c r="E31" s="134"/>
      <c r="F31" s="56">
        <f t="shared" ca="1" si="0"/>
        <v>0</v>
      </c>
      <c r="G31" s="136"/>
      <c r="H31" s="6" t="str">
        <f t="shared" ca="1" si="16"/>
        <v/>
      </c>
      <c r="I31" s="55">
        <f t="shared" ca="1" si="17"/>
        <v>0</v>
      </c>
      <c r="J31" s="137"/>
      <c r="K31" s="53" t="str">
        <f t="shared" si="18"/>
        <v/>
      </c>
      <c r="L31" s="51" t="str">
        <f t="shared" si="19"/>
        <v/>
      </c>
      <c r="M31" s="59" t="s">
        <v>13</v>
      </c>
      <c r="N31" s="70"/>
      <c r="O31" s="131" t="str">
        <f t="shared" si="20"/>
        <v/>
      </c>
      <c r="P31" s="50" t="str">
        <f t="shared" si="21"/>
        <v/>
      </c>
      <c r="Q31" s="55">
        <f t="shared" ca="1" si="22"/>
        <v>0</v>
      </c>
      <c r="R31" s="52">
        <f t="shared" si="23"/>
        <v>0</v>
      </c>
      <c r="S31" s="6" t="str">
        <f t="shared" ca="1" si="24"/>
        <v/>
      </c>
      <c r="T31" s="55">
        <f t="shared" ca="1" si="25"/>
        <v>0</v>
      </c>
      <c r="U31" s="55">
        <f t="shared" ca="1" si="26"/>
        <v>0</v>
      </c>
      <c r="V31" s="69"/>
      <c r="W31" s="52">
        <f t="shared" si="27"/>
        <v>0</v>
      </c>
      <c r="X31" s="55">
        <f t="shared" ca="1" si="28"/>
        <v>0</v>
      </c>
      <c r="Y31" s="71"/>
      <c r="Z31" s="7"/>
      <c r="AA31" s="58">
        <f t="shared" ca="1" si="15"/>
        <v>0</v>
      </c>
    </row>
    <row r="32" spans="1:28" x14ac:dyDescent="0.25">
      <c r="A32" s="5">
        <v>27</v>
      </c>
      <c r="B32" s="135"/>
      <c r="C32" s="133"/>
      <c r="D32" s="133"/>
      <c r="E32" s="134"/>
      <c r="F32" s="56">
        <f t="shared" ca="1" si="0"/>
        <v>0</v>
      </c>
      <c r="G32" s="136"/>
      <c r="H32" s="6" t="str">
        <f t="shared" ca="1" si="16"/>
        <v/>
      </c>
      <c r="I32" s="55">
        <f t="shared" ca="1" si="17"/>
        <v>0</v>
      </c>
      <c r="J32" s="137"/>
      <c r="K32" s="53" t="str">
        <f t="shared" si="18"/>
        <v/>
      </c>
      <c r="L32" s="51" t="str">
        <f t="shared" si="19"/>
        <v/>
      </c>
      <c r="M32" s="59" t="s">
        <v>13</v>
      </c>
      <c r="N32" s="70"/>
      <c r="O32" s="131" t="str">
        <f t="shared" si="20"/>
        <v/>
      </c>
      <c r="P32" s="50" t="str">
        <f t="shared" si="21"/>
        <v/>
      </c>
      <c r="Q32" s="55">
        <f t="shared" ca="1" si="22"/>
        <v>0</v>
      </c>
      <c r="R32" s="52">
        <f t="shared" si="23"/>
        <v>0</v>
      </c>
      <c r="S32" s="6" t="str">
        <f t="shared" ca="1" si="24"/>
        <v/>
      </c>
      <c r="T32" s="55">
        <f t="shared" ca="1" si="25"/>
        <v>0</v>
      </c>
      <c r="U32" s="55">
        <f t="shared" ca="1" si="26"/>
        <v>0</v>
      </c>
      <c r="V32" s="69"/>
      <c r="W32" s="52">
        <f t="shared" si="27"/>
        <v>0</v>
      </c>
      <c r="X32" s="55">
        <f t="shared" ca="1" si="28"/>
        <v>0</v>
      </c>
      <c r="Y32" s="71"/>
      <c r="Z32" s="7"/>
      <c r="AA32" s="58">
        <f t="shared" ca="1" si="15"/>
        <v>0</v>
      </c>
    </row>
    <row r="33" spans="1:27" x14ac:dyDescent="0.25">
      <c r="A33" s="5">
        <v>28</v>
      </c>
      <c r="B33" s="135"/>
      <c r="C33" s="133"/>
      <c r="D33" s="133"/>
      <c r="E33" s="134"/>
      <c r="F33" s="56">
        <f t="shared" ca="1" si="0"/>
        <v>0</v>
      </c>
      <c r="G33" s="136"/>
      <c r="H33" s="6" t="str">
        <f t="shared" ca="1" si="16"/>
        <v/>
      </c>
      <c r="I33" s="55">
        <f t="shared" ca="1" si="17"/>
        <v>0</v>
      </c>
      <c r="J33" s="137"/>
      <c r="K33" s="53" t="str">
        <f t="shared" si="18"/>
        <v/>
      </c>
      <c r="L33" s="51" t="str">
        <f t="shared" si="19"/>
        <v/>
      </c>
      <c r="M33" s="59" t="s">
        <v>13</v>
      </c>
      <c r="N33" s="70"/>
      <c r="O33" s="131" t="str">
        <f t="shared" si="20"/>
        <v/>
      </c>
      <c r="P33" s="50" t="str">
        <f t="shared" si="21"/>
        <v/>
      </c>
      <c r="Q33" s="55">
        <f t="shared" ca="1" si="22"/>
        <v>0</v>
      </c>
      <c r="R33" s="52">
        <f t="shared" si="23"/>
        <v>0</v>
      </c>
      <c r="S33" s="6" t="str">
        <f t="shared" ca="1" si="24"/>
        <v/>
      </c>
      <c r="T33" s="55">
        <f t="shared" ca="1" si="25"/>
        <v>0</v>
      </c>
      <c r="U33" s="55">
        <f t="shared" ca="1" si="26"/>
        <v>0</v>
      </c>
      <c r="V33" s="69"/>
      <c r="W33" s="52">
        <f t="shared" si="27"/>
        <v>0</v>
      </c>
      <c r="X33" s="55">
        <f t="shared" ca="1" si="28"/>
        <v>0</v>
      </c>
      <c r="Y33" s="71"/>
      <c r="Z33" s="7"/>
      <c r="AA33" s="58">
        <f t="shared" ca="1" si="15"/>
        <v>0</v>
      </c>
    </row>
    <row r="34" spans="1:27" x14ac:dyDescent="0.25">
      <c r="A34" s="5">
        <v>29</v>
      </c>
      <c r="B34" s="135"/>
      <c r="C34" s="133"/>
      <c r="D34" s="133"/>
      <c r="E34" s="134"/>
      <c r="F34" s="56">
        <f t="shared" ca="1" si="0"/>
        <v>0</v>
      </c>
      <c r="G34" s="136"/>
      <c r="H34" s="6" t="str">
        <f t="shared" ca="1" si="16"/>
        <v/>
      </c>
      <c r="I34" s="55">
        <f t="shared" ca="1" si="17"/>
        <v>0</v>
      </c>
      <c r="J34" s="137"/>
      <c r="K34" s="53" t="str">
        <f t="shared" si="18"/>
        <v/>
      </c>
      <c r="L34" s="51" t="str">
        <f t="shared" si="19"/>
        <v/>
      </c>
      <c r="M34" s="59" t="s">
        <v>13</v>
      </c>
      <c r="N34" s="70"/>
      <c r="O34" s="131" t="str">
        <f t="shared" si="20"/>
        <v/>
      </c>
      <c r="P34" s="50" t="str">
        <f t="shared" si="21"/>
        <v/>
      </c>
      <c r="Q34" s="55">
        <f t="shared" ca="1" si="22"/>
        <v>0</v>
      </c>
      <c r="R34" s="52">
        <f t="shared" si="23"/>
        <v>0</v>
      </c>
      <c r="S34" s="6" t="str">
        <f t="shared" ca="1" si="24"/>
        <v/>
      </c>
      <c r="T34" s="55">
        <f t="shared" ca="1" si="25"/>
        <v>0</v>
      </c>
      <c r="U34" s="55">
        <f t="shared" ca="1" si="26"/>
        <v>0</v>
      </c>
      <c r="V34" s="69"/>
      <c r="W34" s="52">
        <f t="shared" si="27"/>
        <v>0</v>
      </c>
      <c r="X34" s="55">
        <f t="shared" ca="1" si="28"/>
        <v>0</v>
      </c>
      <c r="Y34" s="71"/>
      <c r="Z34" s="7"/>
      <c r="AA34" s="58">
        <f t="shared" ca="1" si="15"/>
        <v>0</v>
      </c>
    </row>
    <row r="35" spans="1:27" x14ac:dyDescent="0.25">
      <c r="A35" s="5">
        <v>30</v>
      </c>
      <c r="B35" s="135"/>
      <c r="C35" s="133"/>
      <c r="D35" s="133"/>
      <c r="E35" s="134"/>
      <c r="F35" s="56">
        <f t="shared" ca="1" si="0"/>
        <v>0</v>
      </c>
      <c r="G35" s="136"/>
      <c r="H35" s="6" t="str">
        <f t="shared" ca="1" si="16"/>
        <v/>
      </c>
      <c r="I35" s="55">
        <f t="shared" ca="1" si="17"/>
        <v>0</v>
      </c>
      <c r="J35" s="137"/>
      <c r="K35" s="53" t="str">
        <f t="shared" si="18"/>
        <v/>
      </c>
      <c r="L35" s="51" t="str">
        <f t="shared" si="19"/>
        <v/>
      </c>
      <c r="M35" s="59" t="s">
        <v>13</v>
      </c>
      <c r="N35" s="70"/>
      <c r="O35" s="131" t="str">
        <f t="shared" si="20"/>
        <v/>
      </c>
      <c r="P35" s="50" t="str">
        <f t="shared" si="21"/>
        <v/>
      </c>
      <c r="Q35" s="55">
        <f t="shared" ca="1" si="22"/>
        <v>0</v>
      </c>
      <c r="R35" s="52">
        <f t="shared" si="23"/>
        <v>0</v>
      </c>
      <c r="S35" s="6" t="str">
        <f t="shared" ca="1" si="24"/>
        <v/>
      </c>
      <c r="T35" s="55">
        <f t="shared" ca="1" si="25"/>
        <v>0</v>
      </c>
      <c r="U35" s="55">
        <f t="shared" ca="1" si="26"/>
        <v>0</v>
      </c>
      <c r="V35" s="69"/>
      <c r="W35" s="52">
        <f t="shared" si="27"/>
        <v>0</v>
      </c>
      <c r="X35" s="55">
        <f t="shared" ca="1" si="28"/>
        <v>0</v>
      </c>
      <c r="Y35" s="71"/>
      <c r="Z35" s="7"/>
      <c r="AA35" s="58">
        <f t="shared" ca="1" si="15"/>
        <v>0</v>
      </c>
    </row>
    <row r="36" spans="1:27" x14ac:dyDescent="0.25">
      <c r="A36" s="5">
        <v>31</v>
      </c>
      <c r="B36" s="135"/>
      <c r="C36" s="133"/>
      <c r="D36" s="133"/>
      <c r="E36" s="134"/>
      <c r="F36" s="56">
        <f t="shared" ca="1" si="0"/>
        <v>0</v>
      </c>
      <c r="G36" s="136"/>
      <c r="H36" s="6" t="str">
        <f t="shared" ca="1" si="16"/>
        <v/>
      </c>
      <c r="I36" s="55">
        <f t="shared" ca="1" si="17"/>
        <v>0</v>
      </c>
      <c r="J36" s="137"/>
      <c r="K36" s="53" t="str">
        <f t="shared" si="18"/>
        <v/>
      </c>
      <c r="L36" s="51" t="str">
        <f t="shared" si="19"/>
        <v/>
      </c>
      <c r="M36" s="59" t="s">
        <v>13</v>
      </c>
      <c r="N36" s="70"/>
      <c r="O36" s="131" t="str">
        <f t="shared" si="20"/>
        <v/>
      </c>
      <c r="P36" s="50" t="str">
        <f t="shared" si="21"/>
        <v/>
      </c>
      <c r="Q36" s="55">
        <f t="shared" ca="1" si="22"/>
        <v>0</v>
      </c>
      <c r="R36" s="52">
        <f t="shared" si="23"/>
        <v>0</v>
      </c>
      <c r="S36" s="6" t="str">
        <f t="shared" ca="1" si="24"/>
        <v/>
      </c>
      <c r="T36" s="55">
        <f t="shared" ca="1" si="25"/>
        <v>0</v>
      </c>
      <c r="U36" s="55">
        <f t="shared" ca="1" si="26"/>
        <v>0</v>
      </c>
      <c r="V36" s="69"/>
      <c r="W36" s="52">
        <f t="shared" si="27"/>
        <v>0</v>
      </c>
      <c r="X36" s="55">
        <f t="shared" ca="1" si="28"/>
        <v>0</v>
      </c>
      <c r="Y36" s="71"/>
      <c r="Z36" s="7"/>
      <c r="AA36" s="58">
        <f t="shared" ca="1" si="15"/>
        <v>0</v>
      </c>
    </row>
    <row r="37" spans="1:27" x14ac:dyDescent="0.25">
      <c r="A37" s="5">
        <v>32</v>
      </c>
      <c r="B37" s="135"/>
      <c r="C37" s="133"/>
      <c r="D37" s="133"/>
      <c r="E37" s="134"/>
      <c r="F37" s="56">
        <f t="shared" ca="1" si="0"/>
        <v>0</v>
      </c>
      <c r="G37" s="136"/>
      <c r="H37" s="6" t="str">
        <f t="shared" ca="1" si="16"/>
        <v/>
      </c>
      <c r="I37" s="55">
        <f t="shared" ca="1" si="17"/>
        <v>0</v>
      </c>
      <c r="J37" s="137"/>
      <c r="K37" s="53" t="str">
        <f t="shared" si="18"/>
        <v/>
      </c>
      <c r="L37" s="51" t="str">
        <f t="shared" si="19"/>
        <v/>
      </c>
      <c r="M37" s="59" t="s">
        <v>13</v>
      </c>
      <c r="N37" s="70"/>
      <c r="O37" s="131" t="str">
        <f t="shared" si="20"/>
        <v/>
      </c>
      <c r="P37" s="50" t="str">
        <f t="shared" si="21"/>
        <v/>
      </c>
      <c r="Q37" s="55">
        <f t="shared" ca="1" si="22"/>
        <v>0</v>
      </c>
      <c r="R37" s="52">
        <f t="shared" si="23"/>
        <v>0</v>
      </c>
      <c r="S37" s="6" t="str">
        <f t="shared" ca="1" si="24"/>
        <v/>
      </c>
      <c r="T37" s="55">
        <f t="shared" ca="1" si="25"/>
        <v>0</v>
      </c>
      <c r="U37" s="55">
        <f t="shared" ca="1" si="26"/>
        <v>0</v>
      </c>
      <c r="V37" s="69"/>
      <c r="W37" s="52">
        <f t="shared" si="27"/>
        <v>0</v>
      </c>
      <c r="X37" s="55">
        <f t="shared" ca="1" si="28"/>
        <v>0</v>
      </c>
      <c r="Y37" s="71"/>
      <c r="Z37" s="7"/>
      <c r="AA37" s="58">
        <f t="shared" ca="1" si="15"/>
        <v>0</v>
      </c>
    </row>
    <row r="38" spans="1:27" x14ac:dyDescent="0.25">
      <c r="A38" s="5">
        <v>33</v>
      </c>
      <c r="B38" s="135"/>
      <c r="C38" s="133"/>
      <c r="D38" s="133"/>
      <c r="E38" s="134"/>
      <c r="F38" s="56">
        <f t="shared" ref="F38:F316" ca="1" si="29">IFERROR(VLOOKUP(E38,Liste_OCS,3,FALSE),0)</f>
        <v>0</v>
      </c>
      <c r="G38" s="136"/>
      <c r="H38" s="6" t="str">
        <f t="shared" ref="H38:H316" ca="1" si="30">IFERROR(VLOOKUP(E38,Liste_OCS,2,FALSE),"")</f>
        <v/>
      </c>
      <c r="I38" s="55">
        <f t="shared" ca="1" si="17"/>
        <v>0</v>
      </c>
      <c r="J38" s="137"/>
      <c r="K38" s="53" t="str">
        <f t="shared" si="18"/>
        <v/>
      </c>
      <c r="L38" s="51" t="str">
        <f t="shared" si="19"/>
        <v/>
      </c>
      <c r="M38" s="59" t="s">
        <v>13</v>
      </c>
      <c r="N38" s="70"/>
      <c r="O38" s="131" t="str">
        <f t="shared" si="20"/>
        <v/>
      </c>
      <c r="P38" s="50" t="str">
        <f t="shared" si="21"/>
        <v/>
      </c>
      <c r="Q38" s="55">
        <f t="shared" ca="1" si="22"/>
        <v>0</v>
      </c>
      <c r="R38" s="52">
        <f t="shared" si="23"/>
        <v>0</v>
      </c>
      <c r="S38" s="6" t="str">
        <f t="shared" ref="S38:S316" ca="1" si="31">IFERROR(VLOOKUP(P38,Liste_OCS,2,FALSE),"")</f>
        <v/>
      </c>
      <c r="T38" s="55">
        <f t="shared" ca="1" si="25"/>
        <v>0</v>
      </c>
      <c r="U38" s="55">
        <f t="shared" ca="1" si="26"/>
        <v>0</v>
      </c>
      <c r="V38" s="69"/>
      <c r="W38" s="52">
        <f t="shared" si="27"/>
        <v>0</v>
      </c>
      <c r="X38" s="55">
        <f t="shared" ca="1" si="28"/>
        <v>0</v>
      </c>
      <c r="Y38" s="71"/>
      <c r="Z38" s="7"/>
      <c r="AA38" s="58">
        <f t="shared" ca="1" si="15"/>
        <v>0</v>
      </c>
    </row>
    <row r="39" spans="1:27" x14ac:dyDescent="0.25">
      <c r="A39" s="5">
        <v>34</v>
      </c>
      <c r="B39" s="135"/>
      <c r="C39" s="133"/>
      <c r="D39" s="133"/>
      <c r="E39" s="134"/>
      <c r="F39" s="56">
        <f t="shared" ca="1" si="29"/>
        <v>0</v>
      </c>
      <c r="G39" s="136"/>
      <c r="H39" s="6" t="str">
        <f t="shared" ca="1" si="30"/>
        <v/>
      </c>
      <c r="I39" s="55">
        <f t="shared" ca="1" si="17"/>
        <v>0</v>
      </c>
      <c r="J39" s="137"/>
      <c r="K39" s="53" t="str">
        <f t="shared" si="18"/>
        <v/>
      </c>
      <c r="L39" s="51" t="str">
        <f t="shared" si="19"/>
        <v/>
      </c>
      <c r="M39" s="59" t="s">
        <v>13</v>
      </c>
      <c r="N39" s="70"/>
      <c r="O39" s="131" t="str">
        <f t="shared" si="20"/>
        <v/>
      </c>
      <c r="P39" s="50" t="str">
        <f t="shared" si="21"/>
        <v/>
      </c>
      <c r="Q39" s="55">
        <f t="shared" ca="1" si="22"/>
        <v>0</v>
      </c>
      <c r="R39" s="52">
        <f t="shared" si="23"/>
        <v>0</v>
      </c>
      <c r="S39" s="6" t="str">
        <f t="shared" ca="1" si="31"/>
        <v/>
      </c>
      <c r="T39" s="55">
        <f t="shared" ca="1" si="25"/>
        <v>0</v>
      </c>
      <c r="U39" s="55">
        <f t="shared" ca="1" si="26"/>
        <v>0</v>
      </c>
      <c r="V39" s="69"/>
      <c r="W39" s="52">
        <f t="shared" si="27"/>
        <v>0</v>
      </c>
      <c r="X39" s="55">
        <f t="shared" ca="1" si="28"/>
        <v>0</v>
      </c>
      <c r="Y39" s="71"/>
      <c r="Z39" s="7"/>
      <c r="AA39" s="58">
        <f t="shared" ca="1" si="15"/>
        <v>0</v>
      </c>
    </row>
    <row r="40" spans="1:27" x14ac:dyDescent="0.25">
      <c r="A40" s="5">
        <v>35</v>
      </c>
      <c r="B40" s="135"/>
      <c r="C40" s="133"/>
      <c r="D40" s="133"/>
      <c r="E40" s="134"/>
      <c r="F40" s="56">
        <f t="shared" ca="1" si="29"/>
        <v>0</v>
      </c>
      <c r="G40" s="136"/>
      <c r="H40" s="6" t="str">
        <f t="shared" ca="1" si="30"/>
        <v/>
      </c>
      <c r="I40" s="55">
        <f t="shared" ca="1" si="17"/>
        <v>0</v>
      </c>
      <c r="J40" s="137"/>
      <c r="K40" s="53" t="str">
        <f t="shared" si="18"/>
        <v/>
      </c>
      <c r="L40" s="51" t="str">
        <f t="shared" si="19"/>
        <v/>
      </c>
      <c r="M40" s="59" t="s">
        <v>13</v>
      </c>
      <c r="N40" s="70"/>
      <c r="O40" s="131" t="str">
        <f t="shared" si="20"/>
        <v/>
      </c>
      <c r="P40" s="50" t="str">
        <f t="shared" si="21"/>
        <v/>
      </c>
      <c r="Q40" s="55">
        <f t="shared" ca="1" si="22"/>
        <v>0</v>
      </c>
      <c r="R40" s="52">
        <f t="shared" si="23"/>
        <v>0</v>
      </c>
      <c r="S40" s="6" t="str">
        <f t="shared" ca="1" si="31"/>
        <v/>
      </c>
      <c r="T40" s="55">
        <f t="shared" ca="1" si="25"/>
        <v>0</v>
      </c>
      <c r="U40" s="55">
        <f t="shared" ca="1" si="26"/>
        <v>0</v>
      </c>
      <c r="V40" s="69"/>
      <c r="W40" s="52">
        <f t="shared" si="27"/>
        <v>0</v>
      </c>
      <c r="X40" s="55">
        <f t="shared" ca="1" si="28"/>
        <v>0</v>
      </c>
      <c r="Y40" s="71"/>
      <c r="Z40" s="7"/>
      <c r="AA40" s="58">
        <f t="shared" ca="1" si="15"/>
        <v>0</v>
      </c>
    </row>
    <row r="41" spans="1:27" x14ac:dyDescent="0.25">
      <c r="A41" s="5">
        <v>36</v>
      </c>
      <c r="B41" s="135"/>
      <c r="C41" s="133"/>
      <c r="D41" s="133"/>
      <c r="E41" s="134"/>
      <c r="F41" s="56">
        <f t="shared" ca="1" si="29"/>
        <v>0</v>
      </c>
      <c r="G41" s="136"/>
      <c r="H41" s="6" t="str">
        <f t="shared" ca="1" si="30"/>
        <v/>
      </c>
      <c r="I41" s="55">
        <f t="shared" ca="1" si="17"/>
        <v>0</v>
      </c>
      <c r="J41" s="137"/>
      <c r="K41" s="53" t="str">
        <f t="shared" si="18"/>
        <v/>
      </c>
      <c r="L41" s="51" t="str">
        <f t="shared" si="19"/>
        <v/>
      </c>
      <c r="M41" s="59" t="s">
        <v>13</v>
      </c>
      <c r="N41" s="70"/>
      <c r="O41" s="131" t="str">
        <f t="shared" si="20"/>
        <v/>
      </c>
      <c r="P41" s="50" t="str">
        <f t="shared" si="21"/>
        <v/>
      </c>
      <c r="Q41" s="55">
        <f t="shared" ca="1" si="22"/>
        <v>0</v>
      </c>
      <c r="R41" s="52">
        <f t="shared" si="23"/>
        <v>0</v>
      </c>
      <c r="S41" s="6" t="str">
        <f t="shared" ca="1" si="31"/>
        <v/>
      </c>
      <c r="T41" s="55">
        <f t="shared" ca="1" si="25"/>
        <v>0</v>
      </c>
      <c r="U41" s="55">
        <f t="shared" ca="1" si="26"/>
        <v>0</v>
      </c>
      <c r="V41" s="69"/>
      <c r="W41" s="52">
        <f t="shared" si="27"/>
        <v>0</v>
      </c>
      <c r="X41" s="55">
        <f t="shared" ca="1" si="28"/>
        <v>0</v>
      </c>
      <c r="Y41" s="71"/>
      <c r="Z41" s="7"/>
      <c r="AA41" s="58">
        <f t="shared" ca="1" si="15"/>
        <v>0</v>
      </c>
    </row>
    <row r="42" spans="1:27" x14ac:dyDescent="0.25">
      <c r="A42" s="5">
        <v>37</v>
      </c>
      <c r="B42" s="135"/>
      <c r="C42" s="133"/>
      <c r="D42" s="133"/>
      <c r="E42" s="134"/>
      <c r="F42" s="56">
        <f t="shared" ca="1" si="29"/>
        <v>0</v>
      </c>
      <c r="G42" s="136"/>
      <c r="H42" s="6" t="str">
        <f t="shared" ca="1" si="30"/>
        <v/>
      </c>
      <c r="I42" s="55">
        <f t="shared" ca="1" si="17"/>
        <v>0</v>
      </c>
      <c r="J42" s="137"/>
      <c r="K42" s="53" t="str">
        <f t="shared" si="18"/>
        <v/>
      </c>
      <c r="L42" s="51" t="str">
        <f t="shared" si="19"/>
        <v/>
      </c>
      <c r="M42" s="59" t="s">
        <v>13</v>
      </c>
      <c r="N42" s="70"/>
      <c r="O42" s="131" t="str">
        <f t="shared" si="20"/>
        <v/>
      </c>
      <c r="P42" s="50" t="str">
        <f t="shared" si="21"/>
        <v/>
      </c>
      <c r="Q42" s="55">
        <f t="shared" ca="1" si="22"/>
        <v>0</v>
      </c>
      <c r="R42" s="52">
        <f t="shared" si="23"/>
        <v>0</v>
      </c>
      <c r="S42" s="6" t="str">
        <f t="shared" ca="1" si="31"/>
        <v/>
      </c>
      <c r="T42" s="55">
        <f t="shared" ca="1" si="25"/>
        <v>0</v>
      </c>
      <c r="U42" s="55">
        <f t="shared" ca="1" si="26"/>
        <v>0</v>
      </c>
      <c r="V42" s="69"/>
      <c r="W42" s="52">
        <f t="shared" si="27"/>
        <v>0</v>
      </c>
      <c r="X42" s="55">
        <f t="shared" ca="1" si="28"/>
        <v>0</v>
      </c>
      <c r="Y42" s="71"/>
      <c r="Z42" s="7"/>
      <c r="AA42" s="58">
        <f t="shared" ca="1" si="15"/>
        <v>0</v>
      </c>
    </row>
    <row r="43" spans="1:27" x14ac:dyDescent="0.25">
      <c r="A43" s="5">
        <v>38</v>
      </c>
      <c r="B43" s="135"/>
      <c r="C43" s="133"/>
      <c r="D43" s="133"/>
      <c r="E43" s="134"/>
      <c r="F43" s="56">
        <f t="shared" ca="1" si="29"/>
        <v>0</v>
      </c>
      <c r="G43" s="136"/>
      <c r="H43" s="6" t="str">
        <f t="shared" ca="1" si="30"/>
        <v/>
      </c>
      <c r="I43" s="55">
        <f t="shared" ca="1" si="17"/>
        <v>0</v>
      </c>
      <c r="J43" s="137"/>
      <c r="K43" s="53" t="str">
        <f t="shared" si="18"/>
        <v/>
      </c>
      <c r="L43" s="51" t="str">
        <f t="shared" si="19"/>
        <v/>
      </c>
      <c r="M43" s="59" t="s">
        <v>13</v>
      </c>
      <c r="N43" s="70"/>
      <c r="O43" s="131" t="str">
        <f t="shared" si="20"/>
        <v/>
      </c>
      <c r="P43" s="50" t="str">
        <f t="shared" si="21"/>
        <v/>
      </c>
      <c r="Q43" s="55">
        <f t="shared" ca="1" si="22"/>
        <v>0</v>
      </c>
      <c r="R43" s="52">
        <f t="shared" si="23"/>
        <v>0</v>
      </c>
      <c r="S43" s="6" t="str">
        <f t="shared" ca="1" si="31"/>
        <v/>
      </c>
      <c r="T43" s="55">
        <f t="shared" ca="1" si="25"/>
        <v>0</v>
      </c>
      <c r="U43" s="55">
        <f t="shared" ca="1" si="26"/>
        <v>0</v>
      </c>
      <c r="V43" s="69"/>
      <c r="W43" s="52">
        <f t="shared" si="27"/>
        <v>0</v>
      </c>
      <c r="X43" s="55">
        <f t="shared" ca="1" si="28"/>
        <v>0</v>
      </c>
      <c r="Y43" s="71"/>
      <c r="Z43" s="7"/>
      <c r="AA43" s="58">
        <f t="shared" ca="1" si="15"/>
        <v>0</v>
      </c>
    </row>
    <row r="44" spans="1:27" x14ac:dyDescent="0.25">
      <c r="A44" s="5">
        <v>39</v>
      </c>
      <c r="B44" s="135"/>
      <c r="C44" s="133"/>
      <c r="D44" s="133"/>
      <c r="E44" s="134"/>
      <c r="F44" s="56">
        <f t="shared" ca="1" si="29"/>
        <v>0</v>
      </c>
      <c r="G44" s="136"/>
      <c r="H44" s="6" t="str">
        <f t="shared" ca="1" si="30"/>
        <v/>
      </c>
      <c r="I44" s="55">
        <f t="shared" ca="1" si="17"/>
        <v>0</v>
      </c>
      <c r="J44" s="137"/>
      <c r="K44" s="53" t="str">
        <f t="shared" si="18"/>
        <v/>
      </c>
      <c r="L44" s="51" t="str">
        <f t="shared" si="19"/>
        <v/>
      </c>
      <c r="M44" s="59" t="s">
        <v>13</v>
      </c>
      <c r="N44" s="70"/>
      <c r="O44" s="131" t="str">
        <f t="shared" si="20"/>
        <v/>
      </c>
      <c r="P44" s="50" t="str">
        <f t="shared" si="21"/>
        <v/>
      </c>
      <c r="Q44" s="55">
        <f t="shared" ca="1" si="22"/>
        <v>0</v>
      </c>
      <c r="R44" s="52">
        <f t="shared" si="23"/>
        <v>0</v>
      </c>
      <c r="S44" s="6" t="str">
        <f t="shared" ca="1" si="31"/>
        <v/>
      </c>
      <c r="T44" s="55">
        <f t="shared" ca="1" si="25"/>
        <v>0</v>
      </c>
      <c r="U44" s="55">
        <f t="shared" ca="1" si="26"/>
        <v>0</v>
      </c>
      <c r="V44" s="69"/>
      <c r="W44" s="52">
        <f t="shared" si="27"/>
        <v>0</v>
      </c>
      <c r="X44" s="55">
        <f t="shared" ca="1" si="28"/>
        <v>0</v>
      </c>
      <c r="Y44" s="71"/>
      <c r="Z44" s="7"/>
      <c r="AA44" s="58">
        <f t="shared" ca="1" si="15"/>
        <v>0</v>
      </c>
    </row>
    <row r="45" spans="1:27" x14ac:dyDescent="0.25">
      <c r="A45" s="5">
        <v>40</v>
      </c>
      <c r="B45" s="135"/>
      <c r="C45" s="133"/>
      <c r="D45" s="133"/>
      <c r="E45" s="134"/>
      <c r="F45" s="56">
        <f t="shared" ca="1" si="29"/>
        <v>0</v>
      </c>
      <c r="G45" s="136"/>
      <c r="H45" s="6" t="str">
        <f t="shared" ca="1" si="30"/>
        <v/>
      </c>
      <c r="I45" s="55">
        <f t="shared" ca="1" si="17"/>
        <v>0</v>
      </c>
      <c r="J45" s="137"/>
      <c r="K45" s="53" t="str">
        <f t="shared" si="18"/>
        <v/>
      </c>
      <c r="L45" s="51" t="str">
        <f t="shared" si="19"/>
        <v/>
      </c>
      <c r="M45" s="59" t="s">
        <v>13</v>
      </c>
      <c r="N45" s="70"/>
      <c r="O45" s="131" t="str">
        <f t="shared" si="20"/>
        <v/>
      </c>
      <c r="P45" s="50" t="str">
        <f t="shared" si="21"/>
        <v/>
      </c>
      <c r="Q45" s="55">
        <f t="shared" ca="1" si="22"/>
        <v>0</v>
      </c>
      <c r="R45" s="52">
        <f t="shared" si="23"/>
        <v>0</v>
      </c>
      <c r="S45" s="6" t="str">
        <f t="shared" ca="1" si="31"/>
        <v/>
      </c>
      <c r="T45" s="55">
        <f t="shared" ca="1" si="25"/>
        <v>0</v>
      </c>
      <c r="U45" s="55">
        <f t="shared" ca="1" si="26"/>
        <v>0</v>
      </c>
      <c r="V45" s="69"/>
      <c r="W45" s="52">
        <f t="shared" si="27"/>
        <v>0</v>
      </c>
      <c r="X45" s="55">
        <f t="shared" ca="1" si="28"/>
        <v>0</v>
      </c>
      <c r="Y45" s="71"/>
      <c r="Z45" s="7"/>
      <c r="AA45" s="58">
        <f t="shared" ca="1" si="15"/>
        <v>0</v>
      </c>
    </row>
    <row r="46" spans="1:27" x14ac:dyDescent="0.25">
      <c r="A46" s="5">
        <v>41</v>
      </c>
      <c r="B46" s="135"/>
      <c r="C46" s="133"/>
      <c r="D46" s="133"/>
      <c r="E46" s="134"/>
      <c r="F46" s="56">
        <f t="shared" ca="1" si="29"/>
        <v>0</v>
      </c>
      <c r="G46" s="136"/>
      <c r="H46" s="6" t="str">
        <f t="shared" ca="1" si="30"/>
        <v/>
      </c>
      <c r="I46" s="55">
        <f t="shared" ca="1" si="17"/>
        <v>0</v>
      </c>
      <c r="J46" s="137"/>
      <c r="K46" s="53" t="str">
        <f t="shared" si="18"/>
        <v/>
      </c>
      <c r="L46" s="51" t="str">
        <f t="shared" si="19"/>
        <v/>
      </c>
      <c r="M46" s="59" t="s">
        <v>13</v>
      </c>
      <c r="N46" s="70"/>
      <c r="O46" s="131" t="str">
        <f t="shared" si="20"/>
        <v/>
      </c>
      <c r="P46" s="50" t="str">
        <f t="shared" si="21"/>
        <v/>
      </c>
      <c r="Q46" s="55">
        <f t="shared" ca="1" si="22"/>
        <v>0</v>
      </c>
      <c r="R46" s="52">
        <f t="shared" si="23"/>
        <v>0</v>
      </c>
      <c r="S46" s="6" t="str">
        <f t="shared" ca="1" si="31"/>
        <v/>
      </c>
      <c r="T46" s="55">
        <f t="shared" ca="1" si="25"/>
        <v>0</v>
      </c>
      <c r="U46" s="55">
        <f t="shared" ca="1" si="26"/>
        <v>0</v>
      </c>
      <c r="V46" s="69"/>
      <c r="W46" s="52">
        <f t="shared" si="27"/>
        <v>0</v>
      </c>
      <c r="X46" s="55">
        <f t="shared" ca="1" si="28"/>
        <v>0</v>
      </c>
      <c r="Y46" s="71"/>
      <c r="Z46" s="7"/>
      <c r="AA46" s="58">
        <f t="shared" ca="1" si="15"/>
        <v>0</v>
      </c>
    </row>
    <row r="47" spans="1:27" x14ac:dyDescent="0.25">
      <c r="A47" s="5">
        <v>42</v>
      </c>
      <c r="B47" s="135"/>
      <c r="C47" s="133"/>
      <c r="D47" s="133"/>
      <c r="E47" s="134"/>
      <c r="F47" s="56">
        <f t="shared" ca="1" si="29"/>
        <v>0</v>
      </c>
      <c r="G47" s="136"/>
      <c r="H47" s="6" t="str">
        <f t="shared" ca="1" si="30"/>
        <v/>
      </c>
      <c r="I47" s="55">
        <f t="shared" ca="1" si="17"/>
        <v>0</v>
      </c>
      <c r="J47" s="137"/>
      <c r="K47" s="53" t="str">
        <f t="shared" si="18"/>
        <v/>
      </c>
      <c r="L47" s="51" t="str">
        <f t="shared" si="19"/>
        <v/>
      </c>
      <c r="M47" s="59" t="s">
        <v>13</v>
      </c>
      <c r="N47" s="70"/>
      <c r="O47" s="131" t="str">
        <f t="shared" si="20"/>
        <v/>
      </c>
      <c r="P47" s="50" t="str">
        <f t="shared" si="21"/>
        <v/>
      </c>
      <c r="Q47" s="55">
        <f t="shared" ca="1" si="22"/>
        <v>0</v>
      </c>
      <c r="R47" s="52">
        <f t="shared" si="23"/>
        <v>0</v>
      </c>
      <c r="S47" s="6" t="str">
        <f t="shared" ca="1" si="31"/>
        <v/>
      </c>
      <c r="T47" s="55">
        <f t="shared" ca="1" si="25"/>
        <v>0</v>
      </c>
      <c r="U47" s="55">
        <f t="shared" ca="1" si="26"/>
        <v>0</v>
      </c>
      <c r="V47" s="69"/>
      <c r="W47" s="52">
        <f t="shared" si="27"/>
        <v>0</v>
      </c>
      <c r="X47" s="55">
        <f t="shared" ca="1" si="28"/>
        <v>0</v>
      </c>
      <c r="Y47" s="71"/>
      <c r="Z47" s="7"/>
      <c r="AA47" s="58">
        <f t="shared" ca="1" si="15"/>
        <v>0</v>
      </c>
    </row>
    <row r="48" spans="1:27" x14ac:dyDescent="0.25">
      <c r="A48" s="5">
        <v>43</v>
      </c>
      <c r="B48" s="135"/>
      <c r="C48" s="133"/>
      <c r="D48" s="133"/>
      <c r="E48" s="134"/>
      <c r="F48" s="56">
        <f t="shared" ca="1" si="29"/>
        <v>0</v>
      </c>
      <c r="G48" s="136"/>
      <c r="H48" s="6" t="str">
        <f t="shared" ca="1" si="30"/>
        <v/>
      </c>
      <c r="I48" s="55">
        <f t="shared" ca="1" si="17"/>
        <v>0</v>
      </c>
      <c r="J48" s="137"/>
      <c r="K48" s="53" t="str">
        <f t="shared" si="18"/>
        <v/>
      </c>
      <c r="L48" s="51" t="str">
        <f t="shared" si="19"/>
        <v/>
      </c>
      <c r="M48" s="59" t="s">
        <v>13</v>
      </c>
      <c r="N48" s="70"/>
      <c r="O48" s="131" t="str">
        <f t="shared" si="20"/>
        <v/>
      </c>
      <c r="P48" s="50" t="str">
        <f t="shared" si="21"/>
        <v/>
      </c>
      <c r="Q48" s="55">
        <f t="shared" ca="1" si="22"/>
        <v>0</v>
      </c>
      <c r="R48" s="52">
        <f t="shared" si="23"/>
        <v>0</v>
      </c>
      <c r="S48" s="6" t="str">
        <f t="shared" ca="1" si="31"/>
        <v/>
      </c>
      <c r="T48" s="55">
        <f t="shared" ca="1" si="25"/>
        <v>0</v>
      </c>
      <c r="U48" s="55">
        <f t="shared" ca="1" si="26"/>
        <v>0</v>
      </c>
      <c r="V48" s="69"/>
      <c r="W48" s="52">
        <f t="shared" si="27"/>
        <v>0</v>
      </c>
      <c r="X48" s="55">
        <f t="shared" ca="1" si="28"/>
        <v>0</v>
      </c>
      <c r="Y48" s="71"/>
      <c r="Z48" s="7"/>
      <c r="AA48" s="58">
        <f t="shared" ca="1" si="15"/>
        <v>0</v>
      </c>
    </row>
    <row r="49" spans="1:28" x14ac:dyDescent="0.25">
      <c r="A49" s="5">
        <v>44</v>
      </c>
      <c r="B49" s="135"/>
      <c r="C49" s="133"/>
      <c r="D49" s="133"/>
      <c r="E49" s="134"/>
      <c r="F49" s="56">
        <f t="shared" ca="1" si="29"/>
        <v>0</v>
      </c>
      <c r="G49" s="136"/>
      <c r="H49" s="6" t="str">
        <f t="shared" ca="1" si="30"/>
        <v/>
      </c>
      <c r="I49" s="55">
        <f t="shared" ca="1" si="17"/>
        <v>0</v>
      </c>
      <c r="J49" s="137"/>
      <c r="K49" s="53" t="str">
        <f t="shared" si="18"/>
        <v/>
      </c>
      <c r="L49" s="51" t="str">
        <f t="shared" si="19"/>
        <v/>
      </c>
      <c r="M49" s="59" t="s">
        <v>13</v>
      </c>
      <c r="N49" s="70"/>
      <c r="O49" s="131" t="str">
        <f t="shared" si="20"/>
        <v/>
      </c>
      <c r="P49" s="50" t="str">
        <f t="shared" si="21"/>
        <v/>
      </c>
      <c r="Q49" s="55">
        <f t="shared" ca="1" si="22"/>
        <v>0</v>
      </c>
      <c r="R49" s="52">
        <f t="shared" si="23"/>
        <v>0</v>
      </c>
      <c r="S49" s="6" t="str">
        <f t="shared" ca="1" si="31"/>
        <v/>
      </c>
      <c r="T49" s="55">
        <f t="shared" ca="1" si="25"/>
        <v>0</v>
      </c>
      <c r="U49" s="55">
        <f t="shared" ca="1" si="26"/>
        <v>0</v>
      </c>
      <c r="V49" s="69"/>
      <c r="W49" s="52">
        <f t="shared" si="27"/>
        <v>0</v>
      </c>
      <c r="X49" s="55">
        <f t="shared" ca="1" si="28"/>
        <v>0</v>
      </c>
      <c r="Y49" s="71"/>
      <c r="Z49" s="7"/>
      <c r="AA49" s="58">
        <f t="shared" ca="1" si="15"/>
        <v>0</v>
      </c>
    </row>
    <row r="50" spans="1:28" x14ac:dyDescent="0.25">
      <c r="A50" s="5">
        <v>45</v>
      </c>
      <c r="B50" s="135"/>
      <c r="C50" s="133"/>
      <c r="D50" s="133"/>
      <c r="E50" s="134"/>
      <c r="F50" s="56">
        <f t="shared" ca="1" si="29"/>
        <v>0</v>
      </c>
      <c r="G50" s="136"/>
      <c r="H50" s="6" t="str">
        <f t="shared" ca="1" si="30"/>
        <v/>
      </c>
      <c r="I50" s="55">
        <f t="shared" ca="1" si="17"/>
        <v>0</v>
      </c>
      <c r="J50" s="137"/>
      <c r="K50" s="53" t="str">
        <f t="shared" si="18"/>
        <v/>
      </c>
      <c r="L50" s="51" t="str">
        <f t="shared" si="19"/>
        <v/>
      </c>
      <c r="M50" s="59" t="s">
        <v>13</v>
      </c>
      <c r="N50" s="70"/>
      <c r="O50" s="131" t="str">
        <f t="shared" si="20"/>
        <v/>
      </c>
      <c r="P50" s="50" t="str">
        <f t="shared" si="21"/>
        <v/>
      </c>
      <c r="Q50" s="55">
        <f t="shared" ca="1" si="22"/>
        <v>0</v>
      </c>
      <c r="R50" s="52">
        <f t="shared" si="23"/>
        <v>0</v>
      </c>
      <c r="S50" s="6" t="str">
        <f t="shared" ca="1" si="31"/>
        <v/>
      </c>
      <c r="T50" s="55">
        <f t="shared" ca="1" si="25"/>
        <v>0</v>
      </c>
      <c r="U50" s="55">
        <f t="shared" ca="1" si="26"/>
        <v>0</v>
      </c>
      <c r="V50" s="69"/>
      <c r="W50" s="52">
        <f t="shared" si="27"/>
        <v>0</v>
      </c>
      <c r="X50" s="55">
        <f t="shared" ca="1" si="28"/>
        <v>0</v>
      </c>
      <c r="Y50" s="71"/>
      <c r="Z50" s="7"/>
      <c r="AA50" s="58">
        <f t="shared" ca="1" si="15"/>
        <v>0</v>
      </c>
    </row>
    <row r="51" spans="1:28" x14ac:dyDescent="0.25">
      <c r="A51" s="5">
        <v>46</v>
      </c>
      <c r="B51" s="135"/>
      <c r="C51" s="133"/>
      <c r="D51" s="133"/>
      <c r="E51" s="134"/>
      <c r="F51" s="56">
        <f t="shared" ca="1" si="29"/>
        <v>0</v>
      </c>
      <c r="G51" s="136"/>
      <c r="H51" s="6" t="str">
        <f t="shared" ca="1" si="30"/>
        <v/>
      </c>
      <c r="I51" s="55">
        <f t="shared" ca="1" si="17"/>
        <v>0</v>
      </c>
      <c r="J51" s="137"/>
      <c r="K51" s="53" t="str">
        <f t="shared" si="18"/>
        <v/>
      </c>
      <c r="L51" s="51" t="str">
        <f t="shared" si="19"/>
        <v/>
      </c>
      <c r="M51" s="59" t="s">
        <v>13</v>
      </c>
      <c r="N51" s="70"/>
      <c r="O51" s="131" t="str">
        <f t="shared" si="20"/>
        <v/>
      </c>
      <c r="P51" s="50" t="str">
        <f t="shared" si="21"/>
        <v/>
      </c>
      <c r="Q51" s="55">
        <f t="shared" ca="1" si="22"/>
        <v>0</v>
      </c>
      <c r="R51" s="52">
        <f t="shared" si="23"/>
        <v>0</v>
      </c>
      <c r="S51" s="6" t="str">
        <f t="shared" ca="1" si="31"/>
        <v/>
      </c>
      <c r="T51" s="55">
        <f t="shared" ca="1" si="25"/>
        <v>0</v>
      </c>
      <c r="U51" s="55">
        <f t="shared" ca="1" si="26"/>
        <v>0</v>
      </c>
      <c r="V51" s="69"/>
      <c r="W51" s="52">
        <f t="shared" si="27"/>
        <v>0</v>
      </c>
      <c r="X51" s="55">
        <f t="shared" ca="1" si="28"/>
        <v>0</v>
      </c>
      <c r="Y51" s="71"/>
      <c r="Z51" s="7"/>
      <c r="AA51" s="58">
        <f t="shared" ca="1" si="15"/>
        <v>0</v>
      </c>
    </row>
    <row r="52" spans="1:28" x14ac:dyDescent="0.25">
      <c r="A52" s="5">
        <v>47</v>
      </c>
      <c r="B52" s="135"/>
      <c r="C52" s="133"/>
      <c r="D52" s="133"/>
      <c r="E52" s="134"/>
      <c r="F52" s="56">
        <f t="shared" ca="1" si="29"/>
        <v>0</v>
      </c>
      <c r="G52" s="136"/>
      <c r="H52" s="6" t="str">
        <f t="shared" ca="1" si="30"/>
        <v/>
      </c>
      <c r="I52" s="55">
        <f t="shared" ca="1" si="17"/>
        <v>0</v>
      </c>
      <c r="J52" s="137"/>
      <c r="K52" s="53" t="str">
        <f t="shared" si="18"/>
        <v/>
      </c>
      <c r="L52" s="51" t="str">
        <f t="shared" si="19"/>
        <v/>
      </c>
      <c r="M52" s="59" t="s">
        <v>13</v>
      </c>
      <c r="N52" s="70"/>
      <c r="O52" s="131" t="str">
        <f t="shared" si="20"/>
        <v/>
      </c>
      <c r="P52" s="50" t="str">
        <f t="shared" si="21"/>
        <v/>
      </c>
      <c r="Q52" s="55">
        <f t="shared" ca="1" si="22"/>
        <v>0</v>
      </c>
      <c r="R52" s="52">
        <f t="shared" si="23"/>
        <v>0</v>
      </c>
      <c r="S52" s="6" t="str">
        <f t="shared" ca="1" si="31"/>
        <v/>
      </c>
      <c r="T52" s="55">
        <f t="shared" ca="1" si="25"/>
        <v>0</v>
      </c>
      <c r="U52" s="55">
        <f t="shared" ca="1" si="26"/>
        <v>0</v>
      </c>
      <c r="V52" s="69"/>
      <c r="W52" s="52">
        <f t="shared" si="27"/>
        <v>0</v>
      </c>
      <c r="X52" s="55">
        <f t="shared" ca="1" si="28"/>
        <v>0</v>
      </c>
      <c r="Y52" s="71"/>
      <c r="Z52" s="7"/>
      <c r="AA52" s="58">
        <f t="shared" ca="1" si="15"/>
        <v>0</v>
      </c>
    </row>
    <row r="53" spans="1:28" x14ac:dyDescent="0.25">
      <c r="A53" s="5">
        <v>48</v>
      </c>
      <c r="B53" s="135"/>
      <c r="C53" s="133"/>
      <c r="D53" s="133"/>
      <c r="E53" s="134"/>
      <c r="F53" s="56">
        <f t="shared" ca="1" si="29"/>
        <v>0</v>
      </c>
      <c r="G53" s="136"/>
      <c r="H53" s="6" t="str">
        <f t="shared" ca="1" si="30"/>
        <v/>
      </c>
      <c r="I53" s="55">
        <f t="shared" ca="1" si="17"/>
        <v>0</v>
      </c>
      <c r="J53" s="137"/>
      <c r="K53" s="53" t="str">
        <f t="shared" si="18"/>
        <v/>
      </c>
      <c r="L53" s="51" t="str">
        <f t="shared" si="19"/>
        <v/>
      </c>
      <c r="M53" s="59" t="s">
        <v>13</v>
      </c>
      <c r="N53" s="70"/>
      <c r="O53" s="131" t="str">
        <f t="shared" si="20"/>
        <v/>
      </c>
      <c r="P53" s="50" t="str">
        <f t="shared" si="21"/>
        <v/>
      </c>
      <c r="Q53" s="55">
        <f t="shared" ca="1" si="22"/>
        <v>0</v>
      </c>
      <c r="R53" s="52">
        <f t="shared" si="23"/>
        <v>0</v>
      </c>
      <c r="S53" s="6" t="str">
        <f t="shared" ca="1" si="31"/>
        <v/>
      </c>
      <c r="T53" s="55">
        <f t="shared" ca="1" si="25"/>
        <v>0</v>
      </c>
      <c r="U53" s="55">
        <f t="shared" ca="1" si="26"/>
        <v>0</v>
      </c>
      <c r="V53" s="69"/>
      <c r="W53" s="52">
        <f t="shared" si="27"/>
        <v>0</v>
      </c>
      <c r="X53" s="55">
        <f t="shared" ca="1" si="28"/>
        <v>0</v>
      </c>
      <c r="Y53" s="71"/>
      <c r="Z53" s="7"/>
      <c r="AA53" s="58">
        <f t="shared" ca="1" si="15"/>
        <v>0</v>
      </c>
    </row>
    <row r="54" spans="1:28" x14ac:dyDescent="0.25">
      <c r="A54" s="5">
        <v>49</v>
      </c>
      <c r="B54" s="135"/>
      <c r="C54" s="133"/>
      <c r="D54" s="133"/>
      <c r="E54" s="134"/>
      <c r="F54" s="56">
        <f t="shared" ca="1" si="29"/>
        <v>0</v>
      </c>
      <c r="G54" s="136"/>
      <c r="H54" s="6" t="str">
        <f t="shared" ca="1" si="30"/>
        <v/>
      </c>
      <c r="I54" s="55">
        <f t="shared" ca="1" si="17"/>
        <v>0</v>
      </c>
      <c r="J54" s="137"/>
      <c r="K54" s="53" t="str">
        <f t="shared" si="18"/>
        <v/>
      </c>
      <c r="L54" s="51" t="str">
        <f t="shared" si="19"/>
        <v/>
      </c>
      <c r="M54" s="59" t="s">
        <v>13</v>
      </c>
      <c r="N54" s="70"/>
      <c r="O54" s="131" t="str">
        <f t="shared" si="20"/>
        <v/>
      </c>
      <c r="P54" s="50" t="str">
        <f t="shared" si="21"/>
        <v/>
      </c>
      <c r="Q54" s="55">
        <f t="shared" ca="1" si="22"/>
        <v>0</v>
      </c>
      <c r="R54" s="52">
        <f t="shared" si="23"/>
        <v>0</v>
      </c>
      <c r="S54" s="6" t="str">
        <f t="shared" ca="1" si="31"/>
        <v/>
      </c>
      <c r="T54" s="55">
        <f t="shared" ca="1" si="25"/>
        <v>0</v>
      </c>
      <c r="U54" s="55">
        <f t="shared" ca="1" si="26"/>
        <v>0</v>
      </c>
      <c r="V54" s="69"/>
      <c r="W54" s="52">
        <f t="shared" si="27"/>
        <v>0</v>
      </c>
      <c r="X54" s="55">
        <f t="shared" ca="1" si="28"/>
        <v>0</v>
      </c>
      <c r="Y54" s="71"/>
      <c r="Z54" s="7"/>
      <c r="AA54" s="58">
        <f t="shared" ca="1" si="15"/>
        <v>0</v>
      </c>
    </row>
    <row r="55" spans="1:28" x14ac:dyDescent="0.25">
      <c r="A55" s="5">
        <v>50</v>
      </c>
      <c r="B55" s="135"/>
      <c r="C55" s="133"/>
      <c r="D55" s="133"/>
      <c r="E55" s="134"/>
      <c r="F55" s="56">
        <f t="shared" ca="1" si="29"/>
        <v>0</v>
      </c>
      <c r="G55" s="136"/>
      <c r="H55" s="6" t="str">
        <f t="shared" ca="1" si="30"/>
        <v/>
      </c>
      <c r="I55" s="55">
        <f t="shared" ca="1" si="17"/>
        <v>0</v>
      </c>
      <c r="J55" s="137"/>
      <c r="K55" s="53" t="str">
        <f t="shared" si="18"/>
        <v/>
      </c>
      <c r="L55" s="51" t="str">
        <f t="shared" si="19"/>
        <v/>
      </c>
      <c r="M55" s="59" t="s">
        <v>13</v>
      </c>
      <c r="N55" s="70"/>
      <c r="O55" s="131" t="str">
        <f t="shared" si="20"/>
        <v/>
      </c>
      <c r="P55" s="50" t="str">
        <f t="shared" si="21"/>
        <v/>
      </c>
      <c r="Q55" s="55">
        <f t="shared" ca="1" si="22"/>
        <v>0</v>
      </c>
      <c r="R55" s="52">
        <f t="shared" si="23"/>
        <v>0</v>
      </c>
      <c r="S55" s="6" t="str">
        <f t="shared" ca="1" si="31"/>
        <v/>
      </c>
      <c r="T55" s="55">
        <f t="shared" ca="1" si="25"/>
        <v>0</v>
      </c>
      <c r="U55" s="55">
        <f t="shared" ca="1" si="26"/>
        <v>0</v>
      </c>
      <c r="V55" s="69"/>
      <c r="W55" s="52">
        <f t="shared" si="27"/>
        <v>0</v>
      </c>
      <c r="X55" s="55">
        <f t="shared" ca="1" si="28"/>
        <v>0</v>
      </c>
      <c r="Y55" s="71"/>
      <c r="Z55" s="7"/>
      <c r="AA55" s="58">
        <f t="shared" ca="1" si="15"/>
        <v>0</v>
      </c>
    </row>
    <row r="56" spans="1:28" x14ac:dyDescent="0.25">
      <c r="A56" s="5">
        <v>51</v>
      </c>
      <c r="B56" s="135"/>
      <c r="C56" s="133"/>
      <c r="D56" s="133"/>
      <c r="E56" s="134"/>
      <c r="F56" s="56">
        <f t="shared" ca="1" si="29"/>
        <v>0</v>
      </c>
      <c r="G56" s="136"/>
      <c r="H56" s="6" t="str">
        <f t="shared" ca="1" si="30"/>
        <v/>
      </c>
      <c r="I56" s="55">
        <f t="shared" ca="1" si="17"/>
        <v>0</v>
      </c>
      <c r="J56" s="137"/>
      <c r="K56" s="53" t="str">
        <f t="shared" si="18"/>
        <v/>
      </c>
      <c r="L56" s="51" t="str">
        <f t="shared" si="19"/>
        <v/>
      </c>
      <c r="M56" s="59" t="s">
        <v>13</v>
      </c>
      <c r="N56" s="70"/>
      <c r="O56" s="131" t="str">
        <f t="shared" si="20"/>
        <v/>
      </c>
      <c r="P56" s="50" t="str">
        <f t="shared" si="21"/>
        <v/>
      </c>
      <c r="Q56" s="55">
        <f t="shared" ca="1" si="22"/>
        <v>0</v>
      </c>
      <c r="R56" s="52">
        <f t="shared" si="23"/>
        <v>0</v>
      </c>
      <c r="S56" s="6" t="str">
        <f t="shared" ca="1" si="31"/>
        <v/>
      </c>
      <c r="T56" s="55">
        <f t="shared" ca="1" si="25"/>
        <v>0</v>
      </c>
      <c r="U56" s="55">
        <f t="shared" ca="1" si="26"/>
        <v>0</v>
      </c>
      <c r="V56" s="69"/>
      <c r="W56" s="52">
        <f t="shared" si="27"/>
        <v>0</v>
      </c>
      <c r="X56" s="55">
        <f t="shared" ca="1" si="28"/>
        <v>0</v>
      </c>
      <c r="Y56" s="71"/>
      <c r="Z56" s="7"/>
      <c r="AA56" s="58">
        <f t="shared" ca="1" si="15"/>
        <v>0</v>
      </c>
    </row>
    <row r="57" spans="1:28" x14ac:dyDescent="0.25">
      <c r="A57" s="5">
        <v>52</v>
      </c>
      <c r="B57" s="135"/>
      <c r="C57" s="133"/>
      <c r="D57" s="133"/>
      <c r="E57" s="134"/>
      <c r="F57" s="56">
        <f t="shared" ca="1" si="29"/>
        <v>0</v>
      </c>
      <c r="G57" s="136"/>
      <c r="H57" s="6" t="str">
        <f t="shared" ca="1" si="30"/>
        <v/>
      </c>
      <c r="I57" s="55">
        <f t="shared" ca="1" si="17"/>
        <v>0</v>
      </c>
      <c r="J57" s="137"/>
      <c r="K57" s="53" t="str">
        <f t="shared" si="18"/>
        <v/>
      </c>
      <c r="L57" s="51" t="str">
        <f t="shared" si="19"/>
        <v/>
      </c>
      <c r="M57" s="59" t="s">
        <v>13</v>
      </c>
      <c r="N57" s="70"/>
      <c r="O57" s="131" t="str">
        <f t="shared" si="20"/>
        <v/>
      </c>
      <c r="P57" s="50" t="str">
        <f t="shared" si="21"/>
        <v/>
      </c>
      <c r="Q57" s="55">
        <f t="shared" ca="1" si="22"/>
        <v>0</v>
      </c>
      <c r="R57" s="52">
        <f t="shared" si="23"/>
        <v>0</v>
      </c>
      <c r="S57" s="6" t="str">
        <f t="shared" ca="1" si="31"/>
        <v/>
      </c>
      <c r="T57" s="55">
        <f t="shared" ca="1" si="25"/>
        <v>0</v>
      </c>
      <c r="U57" s="55">
        <f t="shared" ca="1" si="26"/>
        <v>0</v>
      </c>
      <c r="V57" s="69"/>
      <c r="W57" s="52">
        <f t="shared" si="27"/>
        <v>0</v>
      </c>
      <c r="X57" s="55">
        <f t="shared" ca="1" si="28"/>
        <v>0</v>
      </c>
      <c r="Y57" s="71"/>
      <c r="Z57" s="7"/>
      <c r="AA57" s="58">
        <f t="shared" ca="1" si="15"/>
        <v>0</v>
      </c>
    </row>
    <row r="58" spans="1:28" x14ac:dyDescent="0.25">
      <c r="A58" s="5">
        <v>53</v>
      </c>
      <c r="B58" s="135"/>
      <c r="C58" s="133"/>
      <c r="D58" s="133"/>
      <c r="E58" s="134"/>
      <c r="F58" s="56">
        <f t="shared" ca="1" si="29"/>
        <v>0</v>
      </c>
      <c r="G58" s="136"/>
      <c r="H58" s="6" t="str">
        <f t="shared" ca="1" si="30"/>
        <v/>
      </c>
      <c r="I58" s="55">
        <f t="shared" ca="1" si="17"/>
        <v>0</v>
      </c>
      <c r="J58" s="137"/>
      <c r="K58" s="53" t="str">
        <f t="shared" si="18"/>
        <v/>
      </c>
      <c r="L58" s="51" t="str">
        <f t="shared" si="19"/>
        <v/>
      </c>
      <c r="M58" s="59" t="s">
        <v>13</v>
      </c>
      <c r="N58" s="70"/>
      <c r="O58" s="131" t="str">
        <f t="shared" si="20"/>
        <v/>
      </c>
      <c r="P58" s="50" t="str">
        <f t="shared" si="21"/>
        <v/>
      </c>
      <c r="Q58" s="55">
        <f t="shared" ca="1" si="22"/>
        <v>0</v>
      </c>
      <c r="R58" s="52">
        <f t="shared" si="23"/>
        <v>0</v>
      </c>
      <c r="S58" s="6" t="str">
        <f t="shared" ca="1" si="31"/>
        <v/>
      </c>
      <c r="T58" s="55">
        <f t="shared" ca="1" si="25"/>
        <v>0</v>
      </c>
      <c r="U58" s="55">
        <f t="shared" ca="1" si="26"/>
        <v>0</v>
      </c>
      <c r="V58" s="69"/>
      <c r="W58" s="52">
        <f t="shared" si="27"/>
        <v>0</v>
      </c>
      <c r="X58" s="55">
        <f t="shared" ca="1" si="28"/>
        <v>0</v>
      </c>
      <c r="Y58" s="71"/>
      <c r="Z58" s="7"/>
      <c r="AA58" s="58">
        <f t="shared" ca="1" si="15"/>
        <v>0</v>
      </c>
    </row>
    <row r="59" spans="1:28" x14ac:dyDescent="0.25">
      <c r="A59" s="5">
        <v>54</v>
      </c>
      <c r="B59" s="135"/>
      <c r="C59" s="133"/>
      <c r="D59" s="133"/>
      <c r="E59" s="134"/>
      <c r="F59" s="56">
        <f t="shared" ca="1" si="29"/>
        <v>0</v>
      </c>
      <c r="G59" s="136"/>
      <c r="H59" s="6" t="str">
        <f t="shared" ca="1" si="30"/>
        <v/>
      </c>
      <c r="I59" s="55">
        <f t="shared" ca="1" si="17"/>
        <v>0</v>
      </c>
      <c r="J59" s="137"/>
      <c r="K59" s="53" t="str">
        <f t="shared" si="18"/>
        <v/>
      </c>
      <c r="L59" s="51" t="str">
        <f t="shared" si="19"/>
        <v/>
      </c>
      <c r="M59" s="59" t="s">
        <v>13</v>
      </c>
      <c r="N59" s="70"/>
      <c r="O59" s="131" t="str">
        <f t="shared" si="20"/>
        <v/>
      </c>
      <c r="P59" s="50" t="str">
        <f t="shared" si="21"/>
        <v/>
      </c>
      <c r="Q59" s="55">
        <f t="shared" ca="1" si="22"/>
        <v>0</v>
      </c>
      <c r="R59" s="52">
        <f t="shared" si="23"/>
        <v>0</v>
      </c>
      <c r="S59" s="6" t="str">
        <f t="shared" ca="1" si="31"/>
        <v/>
      </c>
      <c r="T59" s="55">
        <f t="shared" ca="1" si="25"/>
        <v>0</v>
      </c>
      <c r="U59" s="55">
        <f t="shared" ca="1" si="26"/>
        <v>0</v>
      </c>
      <c r="V59" s="69"/>
      <c r="W59" s="52">
        <f t="shared" si="27"/>
        <v>0</v>
      </c>
      <c r="X59" s="55">
        <f t="shared" ca="1" si="28"/>
        <v>0</v>
      </c>
      <c r="Y59" s="71"/>
      <c r="Z59" s="7"/>
      <c r="AA59" s="58">
        <f t="shared" ca="1" si="15"/>
        <v>0</v>
      </c>
    </row>
    <row r="60" spans="1:28" x14ac:dyDescent="0.25">
      <c r="A60" s="5">
        <v>55</v>
      </c>
      <c r="B60" s="135"/>
      <c r="C60" s="133"/>
      <c r="D60" s="133"/>
      <c r="E60" s="134"/>
      <c r="F60" s="56">
        <f t="shared" ca="1" si="29"/>
        <v>0</v>
      </c>
      <c r="G60" s="136"/>
      <c r="H60" s="6" t="str">
        <f t="shared" ca="1" si="30"/>
        <v/>
      </c>
      <c r="I60" s="55">
        <f t="shared" ca="1" si="17"/>
        <v>0</v>
      </c>
      <c r="J60" s="137"/>
      <c r="K60" s="53" t="str">
        <f t="shared" si="18"/>
        <v/>
      </c>
      <c r="L60" s="51" t="str">
        <f t="shared" si="19"/>
        <v/>
      </c>
      <c r="M60" s="59" t="s">
        <v>13</v>
      </c>
      <c r="N60" s="70"/>
      <c r="O60" s="131" t="str">
        <f t="shared" si="20"/>
        <v/>
      </c>
      <c r="P60" s="50" t="str">
        <f t="shared" si="21"/>
        <v/>
      </c>
      <c r="Q60" s="55">
        <f t="shared" ca="1" si="22"/>
        <v>0</v>
      </c>
      <c r="R60" s="52">
        <f t="shared" si="23"/>
        <v>0</v>
      </c>
      <c r="S60" s="6" t="str">
        <f t="shared" ca="1" si="31"/>
        <v/>
      </c>
      <c r="T60" s="55">
        <f t="shared" ca="1" si="25"/>
        <v>0</v>
      </c>
      <c r="U60" s="55">
        <f t="shared" ca="1" si="26"/>
        <v>0</v>
      </c>
      <c r="V60" s="69"/>
      <c r="W60" s="52">
        <f t="shared" si="27"/>
        <v>0</v>
      </c>
      <c r="X60" s="55">
        <f t="shared" ca="1" si="28"/>
        <v>0</v>
      </c>
      <c r="Y60" s="71"/>
      <c r="Z60" s="7"/>
      <c r="AA60" s="58">
        <f t="shared" ca="1" si="15"/>
        <v>0</v>
      </c>
    </row>
    <row r="61" spans="1:28" x14ac:dyDescent="0.25">
      <c r="A61" s="5">
        <v>56</v>
      </c>
      <c r="B61" s="135"/>
      <c r="C61" s="133"/>
      <c r="D61" s="133"/>
      <c r="E61" s="134"/>
      <c r="F61" s="56">
        <f t="shared" ca="1" si="29"/>
        <v>0</v>
      </c>
      <c r="G61" s="136"/>
      <c r="H61" s="6" t="str">
        <f t="shared" ca="1" si="30"/>
        <v/>
      </c>
      <c r="I61" s="55">
        <f t="shared" ca="1" si="17"/>
        <v>0</v>
      </c>
      <c r="J61" s="137"/>
      <c r="K61" s="53" t="str">
        <f t="shared" si="18"/>
        <v/>
      </c>
      <c r="L61" s="51" t="str">
        <f t="shared" si="19"/>
        <v/>
      </c>
      <c r="M61" s="59" t="s">
        <v>13</v>
      </c>
      <c r="N61" s="70"/>
      <c r="O61" s="131" t="str">
        <f t="shared" si="20"/>
        <v/>
      </c>
      <c r="P61" s="50" t="str">
        <f t="shared" si="21"/>
        <v/>
      </c>
      <c r="Q61" s="55">
        <f t="shared" ca="1" si="22"/>
        <v>0</v>
      </c>
      <c r="R61" s="52">
        <f t="shared" si="23"/>
        <v>0</v>
      </c>
      <c r="S61" s="6" t="str">
        <f t="shared" ca="1" si="31"/>
        <v/>
      </c>
      <c r="T61" s="55">
        <f t="shared" ca="1" si="25"/>
        <v>0</v>
      </c>
      <c r="U61" s="55">
        <f t="shared" ca="1" si="26"/>
        <v>0</v>
      </c>
      <c r="V61" s="69"/>
      <c r="W61" s="52">
        <f t="shared" si="27"/>
        <v>0</v>
      </c>
      <c r="X61" s="55">
        <f t="shared" ca="1" si="28"/>
        <v>0</v>
      </c>
      <c r="Y61" s="71"/>
      <c r="Z61" s="7"/>
      <c r="AA61" s="58">
        <f t="shared" ca="1" si="15"/>
        <v>0</v>
      </c>
    </row>
    <row r="62" spans="1:28" x14ac:dyDescent="0.25">
      <c r="A62" s="5">
        <v>57</v>
      </c>
      <c r="B62" s="135"/>
      <c r="C62" s="133"/>
      <c r="D62" s="133"/>
      <c r="E62" s="134"/>
      <c r="F62" s="56">
        <f t="shared" ca="1" si="29"/>
        <v>0</v>
      </c>
      <c r="G62" s="136"/>
      <c r="H62" s="6" t="str">
        <f t="shared" ca="1" si="30"/>
        <v/>
      </c>
      <c r="I62" s="55">
        <f t="shared" ca="1" si="17"/>
        <v>0</v>
      </c>
      <c r="J62" s="137"/>
      <c r="K62" s="53" t="str">
        <f t="shared" si="18"/>
        <v/>
      </c>
      <c r="L62" s="51" t="str">
        <f t="shared" si="19"/>
        <v/>
      </c>
      <c r="M62" s="59" t="s">
        <v>13</v>
      </c>
      <c r="N62" s="70"/>
      <c r="O62" s="131" t="str">
        <f t="shared" si="20"/>
        <v/>
      </c>
      <c r="P62" s="50" t="str">
        <f t="shared" si="21"/>
        <v/>
      </c>
      <c r="Q62" s="55">
        <f t="shared" ca="1" si="22"/>
        <v>0</v>
      </c>
      <c r="R62" s="52">
        <f t="shared" si="23"/>
        <v>0</v>
      </c>
      <c r="S62" s="6" t="str">
        <f t="shared" ca="1" si="31"/>
        <v/>
      </c>
      <c r="T62" s="55">
        <f t="shared" ca="1" si="25"/>
        <v>0</v>
      </c>
      <c r="U62" s="55">
        <f t="shared" ca="1" si="26"/>
        <v>0</v>
      </c>
      <c r="V62" s="69"/>
      <c r="W62" s="52">
        <f t="shared" si="27"/>
        <v>0</v>
      </c>
      <c r="X62" s="55">
        <f t="shared" ca="1" si="28"/>
        <v>0</v>
      </c>
      <c r="Y62" s="71"/>
      <c r="Z62" s="7"/>
      <c r="AA62" s="58">
        <f t="shared" ca="1" si="15"/>
        <v>0</v>
      </c>
    </row>
    <row r="63" spans="1:28" x14ac:dyDescent="0.25">
      <c r="A63" s="5">
        <v>58</v>
      </c>
      <c r="B63" s="135"/>
      <c r="C63" s="133"/>
      <c r="D63" s="133"/>
      <c r="E63" s="134"/>
      <c r="F63" s="56">
        <f t="shared" ca="1" si="29"/>
        <v>0</v>
      </c>
      <c r="G63" s="136"/>
      <c r="H63" s="6" t="str">
        <f t="shared" ca="1" si="30"/>
        <v/>
      </c>
      <c r="I63" s="55">
        <f t="shared" ca="1" si="17"/>
        <v>0</v>
      </c>
      <c r="J63" s="137"/>
      <c r="K63" s="53" t="str">
        <f t="shared" si="18"/>
        <v/>
      </c>
      <c r="L63" s="51" t="str">
        <f t="shared" si="19"/>
        <v/>
      </c>
      <c r="M63" s="59" t="s">
        <v>13</v>
      </c>
      <c r="N63" s="70"/>
      <c r="O63" s="131" t="str">
        <f t="shared" si="20"/>
        <v/>
      </c>
      <c r="P63" s="50" t="str">
        <f t="shared" si="21"/>
        <v/>
      </c>
      <c r="Q63" s="55">
        <f t="shared" ca="1" si="22"/>
        <v>0</v>
      </c>
      <c r="R63" s="52">
        <f t="shared" si="23"/>
        <v>0</v>
      </c>
      <c r="S63" s="6" t="str">
        <f t="shared" ca="1" si="31"/>
        <v/>
      </c>
      <c r="T63" s="55">
        <f t="shared" ca="1" si="25"/>
        <v>0</v>
      </c>
      <c r="U63" s="55">
        <f t="shared" ca="1" si="26"/>
        <v>0</v>
      </c>
      <c r="V63" s="69"/>
      <c r="W63" s="52">
        <f t="shared" si="27"/>
        <v>0</v>
      </c>
      <c r="X63" s="55">
        <f t="shared" ca="1" si="28"/>
        <v>0</v>
      </c>
      <c r="Y63" s="71"/>
      <c r="Z63" s="7"/>
      <c r="AA63" s="58">
        <f t="shared" ca="1" si="15"/>
        <v>0</v>
      </c>
      <c r="AB63" s="12"/>
    </row>
    <row r="64" spans="1:28" x14ac:dyDescent="0.25">
      <c r="A64" s="5">
        <v>59</v>
      </c>
      <c r="B64" s="135"/>
      <c r="C64" s="133"/>
      <c r="D64" s="133"/>
      <c r="E64" s="134"/>
      <c r="F64" s="56">
        <f t="shared" ca="1" si="29"/>
        <v>0</v>
      </c>
      <c r="G64" s="136"/>
      <c r="H64" s="6" t="str">
        <f t="shared" ca="1" si="30"/>
        <v/>
      </c>
      <c r="I64" s="55">
        <f t="shared" ca="1" si="17"/>
        <v>0</v>
      </c>
      <c r="J64" s="137"/>
      <c r="K64" s="53" t="str">
        <f t="shared" si="18"/>
        <v/>
      </c>
      <c r="L64" s="51" t="str">
        <f t="shared" si="19"/>
        <v/>
      </c>
      <c r="M64" s="59" t="s">
        <v>13</v>
      </c>
      <c r="N64" s="70"/>
      <c r="O64" s="131" t="str">
        <f t="shared" si="20"/>
        <v/>
      </c>
      <c r="P64" s="50" t="str">
        <f t="shared" si="21"/>
        <v/>
      </c>
      <c r="Q64" s="55">
        <f t="shared" ca="1" si="22"/>
        <v>0</v>
      </c>
      <c r="R64" s="52">
        <f t="shared" si="23"/>
        <v>0</v>
      </c>
      <c r="S64" s="6" t="str">
        <f t="shared" ca="1" si="31"/>
        <v/>
      </c>
      <c r="T64" s="55">
        <f t="shared" ca="1" si="25"/>
        <v>0</v>
      </c>
      <c r="U64" s="55">
        <f t="shared" ca="1" si="26"/>
        <v>0</v>
      </c>
      <c r="V64" s="69"/>
      <c r="W64" s="52">
        <f t="shared" si="27"/>
        <v>0</v>
      </c>
      <c r="X64" s="55">
        <f t="shared" ca="1" si="28"/>
        <v>0</v>
      </c>
      <c r="Y64" s="71"/>
      <c r="Z64" s="7"/>
      <c r="AA64" s="58">
        <f t="shared" ca="1" si="15"/>
        <v>0</v>
      </c>
      <c r="AB64" s="12"/>
    </row>
    <row r="65" spans="1:28" x14ac:dyDescent="0.25">
      <c r="A65" s="5">
        <v>60</v>
      </c>
      <c r="B65" s="135"/>
      <c r="C65" s="133"/>
      <c r="D65" s="133"/>
      <c r="E65" s="134"/>
      <c r="F65" s="56">
        <f t="shared" ca="1" si="29"/>
        <v>0</v>
      </c>
      <c r="G65" s="136"/>
      <c r="H65" s="6" t="str">
        <f t="shared" ca="1" si="30"/>
        <v/>
      </c>
      <c r="I65" s="55">
        <f t="shared" ca="1" si="17"/>
        <v>0</v>
      </c>
      <c r="J65" s="137"/>
      <c r="K65" s="53" t="str">
        <f t="shared" si="18"/>
        <v/>
      </c>
      <c r="L65" s="51" t="str">
        <f t="shared" si="19"/>
        <v/>
      </c>
      <c r="M65" s="59" t="s">
        <v>13</v>
      </c>
      <c r="N65" s="70"/>
      <c r="O65" s="131" t="str">
        <f t="shared" si="20"/>
        <v/>
      </c>
      <c r="P65" s="50" t="str">
        <f t="shared" si="21"/>
        <v/>
      </c>
      <c r="Q65" s="55">
        <f t="shared" ca="1" si="22"/>
        <v>0</v>
      </c>
      <c r="R65" s="52">
        <f t="shared" si="23"/>
        <v>0</v>
      </c>
      <c r="S65" s="6" t="str">
        <f t="shared" ca="1" si="31"/>
        <v/>
      </c>
      <c r="T65" s="55">
        <f t="shared" ca="1" si="25"/>
        <v>0</v>
      </c>
      <c r="U65" s="55">
        <f t="shared" ca="1" si="26"/>
        <v>0</v>
      </c>
      <c r="V65" s="69"/>
      <c r="W65" s="52">
        <f t="shared" si="27"/>
        <v>0</v>
      </c>
      <c r="X65" s="55">
        <f t="shared" ca="1" si="28"/>
        <v>0</v>
      </c>
      <c r="Y65" s="71"/>
      <c r="Z65" s="7"/>
      <c r="AA65" s="58">
        <f t="shared" ca="1" si="15"/>
        <v>0</v>
      </c>
      <c r="AB65" s="12"/>
    </row>
    <row r="66" spans="1:28" x14ac:dyDescent="0.25">
      <c r="A66" s="5">
        <v>61</v>
      </c>
      <c r="B66" s="135"/>
      <c r="C66" s="133"/>
      <c r="D66" s="133"/>
      <c r="E66" s="134"/>
      <c r="F66" s="56">
        <f t="shared" ca="1" si="29"/>
        <v>0</v>
      </c>
      <c r="G66" s="136"/>
      <c r="H66" s="6" t="str">
        <f t="shared" ca="1" si="30"/>
        <v/>
      </c>
      <c r="I66" s="55">
        <f t="shared" ca="1" si="17"/>
        <v>0</v>
      </c>
      <c r="J66" s="137"/>
      <c r="K66" s="53" t="str">
        <f t="shared" si="18"/>
        <v/>
      </c>
      <c r="L66" s="51" t="str">
        <f t="shared" si="19"/>
        <v/>
      </c>
      <c r="M66" s="59" t="s">
        <v>13</v>
      </c>
      <c r="N66" s="70"/>
      <c r="O66" s="131" t="str">
        <f t="shared" si="20"/>
        <v/>
      </c>
      <c r="P66" s="50" t="str">
        <f t="shared" si="21"/>
        <v/>
      </c>
      <c r="Q66" s="55">
        <f t="shared" ca="1" si="22"/>
        <v>0</v>
      </c>
      <c r="R66" s="52">
        <f t="shared" si="23"/>
        <v>0</v>
      </c>
      <c r="S66" s="6" t="str">
        <f t="shared" ca="1" si="31"/>
        <v/>
      </c>
      <c r="T66" s="55">
        <f t="shared" ca="1" si="25"/>
        <v>0</v>
      </c>
      <c r="U66" s="55">
        <f t="shared" ca="1" si="26"/>
        <v>0</v>
      </c>
      <c r="V66" s="69"/>
      <c r="W66" s="52">
        <f t="shared" si="27"/>
        <v>0</v>
      </c>
      <c r="X66" s="55">
        <f t="shared" ca="1" si="28"/>
        <v>0</v>
      </c>
      <c r="Y66" s="71"/>
      <c r="Z66" s="7"/>
      <c r="AA66" s="58">
        <f t="shared" ca="1" si="15"/>
        <v>0</v>
      </c>
      <c r="AB66" s="13"/>
    </row>
    <row r="67" spans="1:28" x14ac:dyDescent="0.25">
      <c r="A67" s="5">
        <v>62</v>
      </c>
      <c r="B67" s="135"/>
      <c r="C67" s="133"/>
      <c r="D67" s="133"/>
      <c r="E67" s="134"/>
      <c r="F67" s="56">
        <f t="shared" ca="1" si="29"/>
        <v>0</v>
      </c>
      <c r="G67" s="136"/>
      <c r="H67" s="6" t="str">
        <f t="shared" ca="1" si="30"/>
        <v/>
      </c>
      <c r="I67" s="55">
        <f t="shared" ca="1" si="17"/>
        <v>0</v>
      </c>
      <c r="J67" s="137"/>
      <c r="K67" s="53" t="str">
        <f t="shared" si="18"/>
        <v/>
      </c>
      <c r="L67" s="51" t="str">
        <f t="shared" si="19"/>
        <v/>
      </c>
      <c r="M67" s="59" t="s">
        <v>13</v>
      </c>
      <c r="N67" s="70"/>
      <c r="O67" s="131" t="str">
        <f t="shared" si="20"/>
        <v/>
      </c>
      <c r="P67" s="50" t="str">
        <f t="shared" si="21"/>
        <v/>
      </c>
      <c r="Q67" s="55">
        <f t="shared" ca="1" si="22"/>
        <v>0</v>
      </c>
      <c r="R67" s="52">
        <f t="shared" si="23"/>
        <v>0</v>
      </c>
      <c r="S67" s="6" t="str">
        <f t="shared" ca="1" si="31"/>
        <v/>
      </c>
      <c r="T67" s="55">
        <f t="shared" ca="1" si="25"/>
        <v>0</v>
      </c>
      <c r="U67" s="55">
        <f t="shared" ca="1" si="26"/>
        <v>0</v>
      </c>
      <c r="V67" s="69"/>
      <c r="W67" s="52">
        <f t="shared" si="27"/>
        <v>0</v>
      </c>
      <c r="X67" s="55">
        <f t="shared" ca="1" si="28"/>
        <v>0</v>
      </c>
      <c r="Y67" s="71"/>
      <c r="Z67" s="7"/>
      <c r="AA67" s="58">
        <f t="shared" ca="1" si="15"/>
        <v>0</v>
      </c>
      <c r="AB67" s="13"/>
    </row>
    <row r="68" spans="1:28" x14ac:dyDescent="0.25">
      <c r="A68" s="5">
        <v>63</v>
      </c>
      <c r="B68" s="135"/>
      <c r="C68" s="133"/>
      <c r="D68" s="133"/>
      <c r="E68" s="134"/>
      <c r="F68" s="56">
        <f t="shared" ca="1" si="29"/>
        <v>0</v>
      </c>
      <c r="G68" s="136"/>
      <c r="H68" s="6" t="str">
        <f t="shared" ca="1" si="30"/>
        <v/>
      </c>
      <c r="I68" s="55">
        <f t="shared" ca="1" si="17"/>
        <v>0</v>
      </c>
      <c r="J68" s="137"/>
      <c r="K68" s="53" t="str">
        <f t="shared" si="18"/>
        <v/>
      </c>
      <c r="L68" s="51" t="str">
        <f t="shared" si="19"/>
        <v/>
      </c>
      <c r="M68" s="59" t="s">
        <v>13</v>
      </c>
      <c r="N68" s="70"/>
      <c r="O68" s="131" t="str">
        <f t="shared" si="20"/>
        <v/>
      </c>
      <c r="P68" s="50" t="str">
        <f t="shared" si="21"/>
        <v/>
      </c>
      <c r="Q68" s="55">
        <f t="shared" ca="1" si="22"/>
        <v>0</v>
      </c>
      <c r="R68" s="52">
        <f t="shared" si="23"/>
        <v>0</v>
      </c>
      <c r="S68" s="6" t="str">
        <f t="shared" ca="1" si="31"/>
        <v/>
      </c>
      <c r="T68" s="55">
        <f t="shared" ca="1" si="25"/>
        <v>0</v>
      </c>
      <c r="U68" s="55">
        <f t="shared" ca="1" si="26"/>
        <v>0</v>
      </c>
      <c r="V68" s="69"/>
      <c r="W68" s="52">
        <f t="shared" si="27"/>
        <v>0</v>
      </c>
      <c r="X68" s="55">
        <f t="shared" ca="1" si="28"/>
        <v>0</v>
      </c>
      <c r="Y68" s="71"/>
      <c r="Z68" s="7"/>
      <c r="AA68" s="58">
        <f t="shared" ca="1" si="15"/>
        <v>0</v>
      </c>
      <c r="AB68" s="13"/>
    </row>
    <row r="69" spans="1:28" x14ac:dyDescent="0.25">
      <c r="A69" s="5">
        <v>64</v>
      </c>
      <c r="B69" s="135"/>
      <c r="C69" s="133"/>
      <c r="D69" s="133"/>
      <c r="E69" s="134"/>
      <c r="F69" s="56">
        <f t="shared" ca="1" si="29"/>
        <v>0</v>
      </c>
      <c r="G69" s="136"/>
      <c r="H69" s="6" t="str">
        <f t="shared" ca="1" si="30"/>
        <v/>
      </c>
      <c r="I69" s="55">
        <f t="shared" ca="1" si="17"/>
        <v>0</v>
      </c>
      <c r="J69" s="137"/>
      <c r="K69" s="53" t="str">
        <f t="shared" si="18"/>
        <v/>
      </c>
      <c r="L69" s="51" t="str">
        <f t="shared" si="19"/>
        <v/>
      </c>
      <c r="M69" s="59" t="s">
        <v>13</v>
      </c>
      <c r="N69" s="70"/>
      <c r="O69" s="131" t="str">
        <f t="shared" si="20"/>
        <v/>
      </c>
      <c r="P69" s="50" t="str">
        <f t="shared" si="21"/>
        <v/>
      </c>
      <c r="Q69" s="55">
        <f t="shared" ca="1" si="22"/>
        <v>0</v>
      </c>
      <c r="R69" s="52">
        <f t="shared" si="23"/>
        <v>0</v>
      </c>
      <c r="S69" s="6" t="str">
        <f t="shared" ca="1" si="31"/>
        <v/>
      </c>
      <c r="T69" s="55">
        <f t="shared" ca="1" si="25"/>
        <v>0</v>
      </c>
      <c r="U69" s="55">
        <f t="shared" ca="1" si="26"/>
        <v>0</v>
      </c>
      <c r="V69" s="69"/>
      <c r="W69" s="52">
        <f t="shared" si="27"/>
        <v>0</v>
      </c>
      <c r="X69" s="55">
        <f t="shared" ca="1" si="28"/>
        <v>0</v>
      </c>
      <c r="Y69" s="71"/>
      <c r="Z69" s="7"/>
      <c r="AA69" s="58">
        <f t="shared" ca="1" si="15"/>
        <v>0</v>
      </c>
      <c r="AB69" s="13"/>
    </row>
    <row r="70" spans="1:28" x14ac:dyDescent="0.25">
      <c r="A70" s="5">
        <v>65</v>
      </c>
      <c r="B70" s="135"/>
      <c r="C70" s="133"/>
      <c r="D70" s="133"/>
      <c r="E70" s="134"/>
      <c r="F70" s="56">
        <f t="shared" ca="1" si="29"/>
        <v>0</v>
      </c>
      <c r="G70" s="136"/>
      <c r="H70" s="6" t="str">
        <f t="shared" ca="1" si="30"/>
        <v/>
      </c>
      <c r="I70" s="55">
        <f t="shared" ca="1" si="17"/>
        <v>0</v>
      </c>
      <c r="J70" s="137"/>
      <c r="K70" s="53" t="str">
        <f t="shared" ref="K70:K133" si="32">IF(ISBLANK(B70),"",B70)</f>
        <v/>
      </c>
      <c r="L70" s="51" t="str">
        <f t="shared" si="19"/>
        <v/>
      </c>
      <c r="M70" s="59" t="s">
        <v>13</v>
      </c>
      <c r="N70" s="70"/>
      <c r="O70" s="131" t="str">
        <f t="shared" si="20"/>
        <v/>
      </c>
      <c r="P70" s="50" t="str">
        <f t="shared" si="21"/>
        <v/>
      </c>
      <c r="Q70" s="55">
        <f t="shared" ref="Q70:Q133" ca="1" si="33">IFERROR(VLOOKUP(P70,Liste_OCS,3,FALSE),0)</f>
        <v>0</v>
      </c>
      <c r="R70" s="52">
        <f t="shared" ref="R70:R133" si="34">IF(M70="Non",0,G70)</f>
        <v>0</v>
      </c>
      <c r="S70" s="6" t="str">
        <f t="shared" ca="1" si="31"/>
        <v/>
      </c>
      <c r="T70" s="55">
        <f t="shared" ca="1" si="25"/>
        <v>0</v>
      </c>
      <c r="U70" s="55">
        <f t="shared" ref="U70:U133" ca="1" si="35">I70-T70</f>
        <v>0</v>
      </c>
      <c r="V70" s="69"/>
      <c r="W70" s="52">
        <f t="shared" si="27"/>
        <v>0</v>
      </c>
      <c r="X70" s="55">
        <f t="shared" ca="1" si="28"/>
        <v>0</v>
      </c>
      <c r="Y70" s="71"/>
      <c r="Z70" s="7"/>
      <c r="AA70" s="58">
        <f t="shared" ref="AA70:AA133" ca="1" si="36">I70-X70</f>
        <v>0</v>
      </c>
      <c r="AB70" s="13"/>
    </row>
    <row r="71" spans="1:28" x14ac:dyDescent="0.25">
      <c r="A71" s="5">
        <v>66</v>
      </c>
      <c r="B71" s="135"/>
      <c r="C71" s="133"/>
      <c r="D71" s="133"/>
      <c r="E71" s="134"/>
      <c r="F71" s="56">
        <f t="shared" ca="1" si="29"/>
        <v>0</v>
      </c>
      <c r="G71" s="136"/>
      <c r="H71" s="6" t="str">
        <f t="shared" ca="1" si="30"/>
        <v/>
      </c>
      <c r="I71" s="55">
        <f t="shared" ca="1" si="17"/>
        <v>0</v>
      </c>
      <c r="J71" s="137"/>
      <c r="K71" s="53" t="str">
        <f t="shared" si="32"/>
        <v/>
      </c>
      <c r="L71" s="51" t="str">
        <f t="shared" si="19"/>
        <v/>
      </c>
      <c r="M71" s="59" t="s">
        <v>13</v>
      </c>
      <c r="N71" s="70"/>
      <c r="O71" s="131" t="str">
        <f t="shared" si="20"/>
        <v/>
      </c>
      <c r="P71" s="50" t="str">
        <f t="shared" si="21"/>
        <v/>
      </c>
      <c r="Q71" s="55">
        <f t="shared" ca="1" si="33"/>
        <v>0</v>
      </c>
      <c r="R71" s="52">
        <f t="shared" si="34"/>
        <v>0</v>
      </c>
      <c r="S71" s="6" t="str">
        <f t="shared" ca="1" si="31"/>
        <v/>
      </c>
      <c r="T71" s="55">
        <f t="shared" ca="1" si="25"/>
        <v>0</v>
      </c>
      <c r="U71" s="55">
        <f t="shared" ca="1" si="35"/>
        <v>0</v>
      </c>
      <c r="V71" s="69"/>
      <c r="W71" s="52">
        <f t="shared" si="27"/>
        <v>0</v>
      </c>
      <c r="X71" s="55">
        <f t="shared" ca="1" si="28"/>
        <v>0</v>
      </c>
      <c r="Y71" s="71"/>
      <c r="Z71" s="7"/>
      <c r="AA71" s="58">
        <f t="shared" ca="1" si="36"/>
        <v>0</v>
      </c>
      <c r="AB71" s="12"/>
    </row>
    <row r="72" spans="1:28" x14ac:dyDescent="0.25">
      <c r="A72" s="5">
        <v>67</v>
      </c>
      <c r="B72" s="135"/>
      <c r="C72" s="133"/>
      <c r="D72" s="133"/>
      <c r="E72" s="134"/>
      <c r="F72" s="56">
        <f t="shared" ca="1" si="29"/>
        <v>0</v>
      </c>
      <c r="G72" s="136"/>
      <c r="H72" s="6" t="str">
        <f t="shared" ca="1" si="30"/>
        <v/>
      </c>
      <c r="I72" s="55">
        <f t="shared" ca="1" si="17"/>
        <v>0</v>
      </c>
      <c r="J72" s="137"/>
      <c r="K72" s="53" t="str">
        <f t="shared" si="32"/>
        <v/>
      </c>
      <c r="L72" s="51" t="str">
        <f t="shared" si="19"/>
        <v/>
      </c>
      <c r="M72" s="59" t="s">
        <v>13</v>
      </c>
      <c r="N72" s="70"/>
      <c r="O72" s="131" t="str">
        <f t="shared" si="20"/>
        <v/>
      </c>
      <c r="P72" s="50" t="str">
        <f t="shared" si="21"/>
        <v/>
      </c>
      <c r="Q72" s="55">
        <f t="shared" ca="1" si="33"/>
        <v>0</v>
      </c>
      <c r="R72" s="52">
        <f t="shared" si="34"/>
        <v>0</v>
      </c>
      <c r="S72" s="6" t="str">
        <f t="shared" ca="1" si="31"/>
        <v/>
      </c>
      <c r="T72" s="55">
        <f t="shared" ca="1" si="25"/>
        <v>0</v>
      </c>
      <c r="U72" s="55">
        <f t="shared" ca="1" si="35"/>
        <v>0</v>
      </c>
      <c r="V72" s="69"/>
      <c r="W72" s="52">
        <f t="shared" si="27"/>
        <v>0</v>
      </c>
      <c r="X72" s="55">
        <f t="shared" ca="1" si="28"/>
        <v>0</v>
      </c>
      <c r="Y72" s="71"/>
      <c r="Z72" s="7"/>
      <c r="AA72" s="58">
        <f t="shared" ca="1" si="36"/>
        <v>0</v>
      </c>
    </row>
    <row r="73" spans="1:28" ht="18.75" x14ac:dyDescent="0.25">
      <c r="A73" s="5">
        <v>68</v>
      </c>
      <c r="B73" s="135"/>
      <c r="C73" s="133"/>
      <c r="D73" s="133"/>
      <c r="E73" s="134"/>
      <c r="F73" s="56">
        <f t="shared" ca="1" si="29"/>
        <v>0</v>
      </c>
      <c r="G73" s="136"/>
      <c r="H73" s="6" t="str">
        <f t="shared" ca="1" si="30"/>
        <v/>
      </c>
      <c r="I73" s="55">
        <f t="shared" ca="1" si="17"/>
        <v>0</v>
      </c>
      <c r="J73" s="137"/>
      <c r="K73" s="53" t="str">
        <f t="shared" si="32"/>
        <v/>
      </c>
      <c r="L73" s="51" t="str">
        <f t="shared" si="19"/>
        <v/>
      </c>
      <c r="M73" s="59" t="s">
        <v>13</v>
      </c>
      <c r="N73" s="70"/>
      <c r="O73" s="131" t="str">
        <f t="shared" si="20"/>
        <v/>
      </c>
      <c r="P73" s="50" t="str">
        <f t="shared" ref="P73:P136" si="37">IF(ISBLANK(E73),"",E73)</f>
        <v/>
      </c>
      <c r="Q73" s="55">
        <f t="shared" ca="1" si="33"/>
        <v>0</v>
      </c>
      <c r="R73" s="52">
        <f t="shared" si="34"/>
        <v>0</v>
      </c>
      <c r="S73" s="6" t="str">
        <f t="shared" ca="1" si="31"/>
        <v/>
      </c>
      <c r="T73" s="55">
        <f t="shared" ca="1" si="25"/>
        <v>0</v>
      </c>
      <c r="U73" s="55">
        <f t="shared" ca="1" si="35"/>
        <v>0</v>
      </c>
      <c r="V73" s="69"/>
      <c r="W73" s="52">
        <f t="shared" si="27"/>
        <v>0</v>
      </c>
      <c r="X73" s="55">
        <f t="shared" ca="1" si="28"/>
        <v>0</v>
      </c>
      <c r="Y73" s="71"/>
      <c r="Z73" s="7"/>
      <c r="AA73" s="58">
        <f t="shared" ca="1" si="36"/>
        <v>0</v>
      </c>
      <c r="AB73" s="11"/>
    </row>
    <row r="74" spans="1:28" x14ac:dyDescent="0.25">
      <c r="A74" s="5">
        <v>69</v>
      </c>
      <c r="B74" s="135"/>
      <c r="C74" s="133"/>
      <c r="D74" s="133"/>
      <c r="E74" s="134"/>
      <c r="F74" s="56">
        <f t="shared" ca="1" si="29"/>
        <v>0</v>
      </c>
      <c r="G74" s="136"/>
      <c r="H74" s="6" t="str">
        <f t="shared" ca="1" si="30"/>
        <v/>
      </c>
      <c r="I74" s="55">
        <f t="shared" ca="1" si="17"/>
        <v>0</v>
      </c>
      <c r="J74" s="137"/>
      <c r="K74" s="53" t="str">
        <f t="shared" si="32"/>
        <v/>
      </c>
      <c r="L74" s="51" t="str">
        <f t="shared" si="19"/>
        <v/>
      </c>
      <c r="M74" s="59" t="s">
        <v>13</v>
      </c>
      <c r="N74" s="70"/>
      <c r="O74" s="131" t="str">
        <f t="shared" si="20"/>
        <v/>
      </c>
      <c r="P74" s="50" t="str">
        <f t="shared" si="37"/>
        <v/>
      </c>
      <c r="Q74" s="55">
        <f t="shared" ca="1" si="33"/>
        <v>0</v>
      </c>
      <c r="R74" s="52">
        <f t="shared" si="34"/>
        <v>0</v>
      </c>
      <c r="S74" s="6" t="str">
        <f t="shared" ca="1" si="31"/>
        <v/>
      </c>
      <c r="T74" s="55">
        <f t="shared" ca="1" si="25"/>
        <v>0</v>
      </c>
      <c r="U74" s="55">
        <f t="shared" ca="1" si="35"/>
        <v>0</v>
      </c>
      <c r="V74" s="69"/>
      <c r="W74" s="52">
        <f t="shared" si="27"/>
        <v>0</v>
      </c>
      <c r="X74" s="55">
        <f t="shared" ca="1" si="28"/>
        <v>0</v>
      </c>
      <c r="Y74" s="71"/>
      <c r="Z74" s="7"/>
      <c r="AA74" s="58">
        <f t="shared" ca="1" si="36"/>
        <v>0</v>
      </c>
    </row>
    <row r="75" spans="1:28" x14ac:dyDescent="0.25">
      <c r="A75" s="5">
        <v>70</v>
      </c>
      <c r="B75" s="135"/>
      <c r="C75" s="133"/>
      <c r="D75" s="133"/>
      <c r="E75" s="134"/>
      <c r="F75" s="56">
        <f t="shared" ca="1" si="29"/>
        <v>0</v>
      </c>
      <c r="G75" s="136"/>
      <c r="H75" s="6" t="str">
        <f t="shared" ca="1" si="30"/>
        <v/>
      </c>
      <c r="I75" s="55">
        <f t="shared" ca="1" si="17"/>
        <v>0</v>
      </c>
      <c r="J75" s="137"/>
      <c r="K75" s="53" t="str">
        <f t="shared" si="32"/>
        <v/>
      </c>
      <c r="L75" s="51" t="str">
        <f t="shared" si="19"/>
        <v/>
      </c>
      <c r="M75" s="59" t="s">
        <v>13</v>
      </c>
      <c r="N75" s="70"/>
      <c r="O75" s="131" t="str">
        <f t="shared" si="20"/>
        <v/>
      </c>
      <c r="P75" s="50" t="str">
        <f t="shared" si="37"/>
        <v/>
      </c>
      <c r="Q75" s="55">
        <f t="shared" ca="1" si="33"/>
        <v>0</v>
      </c>
      <c r="R75" s="52">
        <f t="shared" si="34"/>
        <v>0</v>
      </c>
      <c r="S75" s="6" t="str">
        <f t="shared" ca="1" si="31"/>
        <v/>
      </c>
      <c r="T75" s="55">
        <f t="shared" ca="1" si="25"/>
        <v>0</v>
      </c>
      <c r="U75" s="55">
        <f t="shared" ca="1" si="35"/>
        <v>0</v>
      </c>
      <c r="V75" s="69"/>
      <c r="W75" s="52">
        <f t="shared" si="27"/>
        <v>0</v>
      </c>
      <c r="X75" s="55">
        <f t="shared" ca="1" si="28"/>
        <v>0</v>
      </c>
      <c r="Y75" s="71"/>
      <c r="Z75" s="7"/>
      <c r="AA75" s="58">
        <f t="shared" ca="1" si="36"/>
        <v>0</v>
      </c>
    </row>
    <row r="76" spans="1:28" x14ac:dyDescent="0.25">
      <c r="A76" s="5">
        <v>71</v>
      </c>
      <c r="B76" s="135"/>
      <c r="C76" s="133"/>
      <c r="D76" s="133"/>
      <c r="E76" s="134"/>
      <c r="F76" s="56">
        <f t="shared" ca="1" si="29"/>
        <v>0</v>
      </c>
      <c r="G76" s="136"/>
      <c r="H76" s="6" t="str">
        <f t="shared" ca="1" si="30"/>
        <v/>
      </c>
      <c r="I76" s="55">
        <f t="shared" ca="1" si="17"/>
        <v>0</v>
      </c>
      <c r="J76" s="137"/>
      <c r="K76" s="53" t="str">
        <f t="shared" si="32"/>
        <v/>
      </c>
      <c r="L76" s="51" t="str">
        <f t="shared" si="19"/>
        <v/>
      </c>
      <c r="M76" s="59" t="s">
        <v>13</v>
      </c>
      <c r="N76" s="70"/>
      <c r="O76" s="131" t="str">
        <f t="shared" si="20"/>
        <v/>
      </c>
      <c r="P76" s="50" t="str">
        <f t="shared" si="37"/>
        <v/>
      </c>
      <c r="Q76" s="55">
        <f t="shared" ca="1" si="33"/>
        <v>0</v>
      </c>
      <c r="R76" s="52">
        <f t="shared" si="34"/>
        <v>0</v>
      </c>
      <c r="S76" s="6" t="str">
        <f t="shared" ca="1" si="31"/>
        <v/>
      </c>
      <c r="T76" s="55">
        <f t="shared" ca="1" si="25"/>
        <v>0</v>
      </c>
      <c r="U76" s="55">
        <f t="shared" ca="1" si="35"/>
        <v>0</v>
      </c>
      <c r="V76" s="69"/>
      <c r="W76" s="52">
        <f t="shared" si="27"/>
        <v>0</v>
      </c>
      <c r="X76" s="55">
        <f t="shared" ca="1" si="28"/>
        <v>0</v>
      </c>
      <c r="Y76" s="71"/>
      <c r="Z76" s="7"/>
      <c r="AA76" s="58">
        <f t="shared" ca="1" si="36"/>
        <v>0</v>
      </c>
    </row>
    <row r="77" spans="1:28" x14ac:dyDescent="0.25">
      <c r="A77" s="5">
        <v>72</v>
      </c>
      <c r="B77" s="135"/>
      <c r="C77" s="133"/>
      <c r="D77" s="133"/>
      <c r="E77" s="134"/>
      <c r="F77" s="56">
        <f t="shared" ca="1" si="29"/>
        <v>0</v>
      </c>
      <c r="G77" s="136"/>
      <c r="H77" s="6" t="str">
        <f t="shared" ca="1" si="30"/>
        <v/>
      </c>
      <c r="I77" s="55">
        <f t="shared" ca="1" si="17"/>
        <v>0</v>
      </c>
      <c r="J77" s="137"/>
      <c r="K77" s="53" t="str">
        <f t="shared" si="32"/>
        <v/>
      </c>
      <c r="L77" s="51" t="str">
        <f t="shared" si="19"/>
        <v/>
      </c>
      <c r="M77" s="59" t="s">
        <v>13</v>
      </c>
      <c r="N77" s="70"/>
      <c r="O77" s="131" t="str">
        <f t="shared" si="20"/>
        <v/>
      </c>
      <c r="P77" s="50" t="str">
        <f t="shared" si="37"/>
        <v/>
      </c>
      <c r="Q77" s="55">
        <f t="shared" ca="1" si="33"/>
        <v>0</v>
      </c>
      <c r="R77" s="52">
        <f t="shared" si="34"/>
        <v>0</v>
      </c>
      <c r="S77" s="6" t="str">
        <f t="shared" ca="1" si="31"/>
        <v/>
      </c>
      <c r="T77" s="55">
        <f t="shared" ca="1" si="25"/>
        <v>0</v>
      </c>
      <c r="U77" s="55">
        <f t="shared" ca="1" si="35"/>
        <v>0</v>
      </c>
      <c r="V77" s="69"/>
      <c r="W77" s="52">
        <f t="shared" si="27"/>
        <v>0</v>
      </c>
      <c r="X77" s="55">
        <f t="shared" ca="1" si="28"/>
        <v>0</v>
      </c>
      <c r="Y77" s="71"/>
      <c r="Z77" s="7"/>
      <c r="AA77" s="58">
        <f t="shared" ca="1" si="36"/>
        <v>0</v>
      </c>
    </row>
    <row r="78" spans="1:28" x14ac:dyDescent="0.25">
      <c r="A78" s="5">
        <v>73</v>
      </c>
      <c r="B78" s="135"/>
      <c r="C78" s="133"/>
      <c r="D78" s="133"/>
      <c r="E78" s="134"/>
      <c r="F78" s="56">
        <f t="shared" ca="1" si="29"/>
        <v>0</v>
      </c>
      <c r="G78" s="136"/>
      <c r="H78" s="6" t="str">
        <f t="shared" ca="1" si="30"/>
        <v/>
      </c>
      <c r="I78" s="55">
        <f t="shared" ca="1" si="17"/>
        <v>0</v>
      </c>
      <c r="J78" s="137"/>
      <c r="K78" s="53" t="str">
        <f t="shared" si="32"/>
        <v/>
      </c>
      <c r="L78" s="51" t="str">
        <f t="shared" si="19"/>
        <v/>
      </c>
      <c r="M78" s="59" t="s">
        <v>13</v>
      </c>
      <c r="N78" s="70"/>
      <c r="O78" s="131" t="str">
        <f t="shared" si="20"/>
        <v/>
      </c>
      <c r="P78" s="50" t="str">
        <f t="shared" si="37"/>
        <v/>
      </c>
      <c r="Q78" s="55">
        <f t="shared" ca="1" si="33"/>
        <v>0</v>
      </c>
      <c r="R78" s="52">
        <f t="shared" si="34"/>
        <v>0</v>
      </c>
      <c r="S78" s="6" t="str">
        <f t="shared" ca="1" si="31"/>
        <v/>
      </c>
      <c r="T78" s="55">
        <f t="shared" ca="1" si="25"/>
        <v>0</v>
      </c>
      <c r="U78" s="55">
        <f t="shared" ca="1" si="35"/>
        <v>0</v>
      </c>
      <c r="V78" s="69"/>
      <c r="W78" s="52">
        <f t="shared" si="27"/>
        <v>0</v>
      </c>
      <c r="X78" s="55">
        <f t="shared" ca="1" si="28"/>
        <v>0</v>
      </c>
      <c r="Y78" s="71"/>
      <c r="Z78" s="7"/>
      <c r="AA78" s="58">
        <f t="shared" ca="1" si="36"/>
        <v>0</v>
      </c>
    </row>
    <row r="79" spans="1:28" x14ac:dyDescent="0.25">
      <c r="A79" s="5">
        <v>74</v>
      </c>
      <c r="B79" s="135"/>
      <c r="C79" s="133"/>
      <c r="D79" s="133"/>
      <c r="E79" s="134"/>
      <c r="F79" s="56">
        <f t="shared" ca="1" si="29"/>
        <v>0</v>
      </c>
      <c r="G79" s="136"/>
      <c r="H79" s="6" t="str">
        <f t="shared" ca="1" si="30"/>
        <v/>
      </c>
      <c r="I79" s="55">
        <f t="shared" ca="1" si="17"/>
        <v>0</v>
      </c>
      <c r="J79" s="137"/>
      <c r="K79" s="53" t="str">
        <f t="shared" si="32"/>
        <v/>
      </c>
      <c r="L79" s="51" t="str">
        <f t="shared" si="19"/>
        <v/>
      </c>
      <c r="M79" s="59" t="s">
        <v>13</v>
      </c>
      <c r="N79" s="70"/>
      <c r="O79" s="131" t="str">
        <f t="shared" si="20"/>
        <v/>
      </c>
      <c r="P79" s="50" t="str">
        <f t="shared" si="37"/>
        <v/>
      </c>
      <c r="Q79" s="55">
        <f t="shared" ca="1" si="33"/>
        <v>0</v>
      </c>
      <c r="R79" s="52">
        <f t="shared" si="34"/>
        <v>0</v>
      </c>
      <c r="S79" s="6" t="str">
        <f t="shared" ca="1" si="31"/>
        <v/>
      </c>
      <c r="T79" s="55">
        <f t="shared" ca="1" si="25"/>
        <v>0</v>
      </c>
      <c r="U79" s="55">
        <f t="shared" ca="1" si="35"/>
        <v>0</v>
      </c>
      <c r="V79" s="69"/>
      <c r="W79" s="52">
        <f t="shared" si="27"/>
        <v>0</v>
      </c>
      <c r="X79" s="55">
        <f t="shared" ca="1" si="28"/>
        <v>0</v>
      </c>
      <c r="Y79" s="71"/>
      <c r="Z79" s="7"/>
      <c r="AA79" s="58">
        <f t="shared" ca="1" si="36"/>
        <v>0</v>
      </c>
    </row>
    <row r="80" spans="1:28" x14ac:dyDescent="0.25">
      <c r="A80" s="5">
        <v>75</v>
      </c>
      <c r="B80" s="135"/>
      <c r="C80" s="133"/>
      <c r="D80" s="133"/>
      <c r="E80" s="134"/>
      <c r="F80" s="56">
        <f t="shared" ca="1" si="29"/>
        <v>0</v>
      </c>
      <c r="G80" s="136"/>
      <c r="H80" s="6" t="str">
        <f t="shared" ca="1" si="30"/>
        <v/>
      </c>
      <c r="I80" s="55">
        <f t="shared" ca="1" si="17"/>
        <v>0</v>
      </c>
      <c r="J80" s="137"/>
      <c r="K80" s="53" t="str">
        <f t="shared" si="32"/>
        <v/>
      </c>
      <c r="L80" s="51" t="str">
        <f t="shared" si="19"/>
        <v/>
      </c>
      <c r="M80" s="59" t="s">
        <v>13</v>
      </c>
      <c r="N80" s="70"/>
      <c r="O80" s="131" t="str">
        <f t="shared" si="20"/>
        <v/>
      </c>
      <c r="P80" s="50" t="str">
        <f t="shared" si="37"/>
        <v/>
      </c>
      <c r="Q80" s="55">
        <f t="shared" ca="1" si="33"/>
        <v>0</v>
      </c>
      <c r="R80" s="52">
        <f t="shared" si="34"/>
        <v>0</v>
      </c>
      <c r="S80" s="6" t="str">
        <f t="shared" ca="1" si="31"/>
        <v/>
      </c>
      <c r="T80" s="55">
        <f t="shared" ca="1" si="25"/>
        <v>0</v>
      </c>
      <c r="U80" s="55">
        <f t="shared" ca="1" si="35"/>
        <v>0</v>
      </c>
      <c r="V80" s="69"/>
      <c r="W80" s="52">
        <f t="shared" si="27"/>
        <v>0</v>
      </c>
      <c r="X80" s="55">
        <f t="shared" ca="1" si="28"/>
        <v>0</v>
      </c>
      <c r="Y80" s="71"/>
      <c r="Z80" s="7"/>
      <c r="AA80" s="58">
        <f t="shared" ca="1" si="36"/>
        <v>0</v>
      </c>
    </row>
    <row r="81" spans="1:27" x14ac:dyDescent="0.25">
      <c r="A81" s="5">
        <v>76</v>
      </c>
      <c r="B81" s="135"/>
      <c r="C81" s="133"/>
      <c r="D81" s="133"/>
      <c r="E81" s="134"/>
      <c r="F81" s="56">
        <f t="shared" ca="1" si="29"/>
        <v>0</v>
      </c>
      <c r="G81" s="136"/>
      <c r="H81" s="6" t="str">
        <f t="shared" ca="1" si="30"/>
        <v/>
      </c>
      <c r="I81" s="55">
        <f t="shared" ca="1" si="17"/>
        <v>0</v>
      </c>
      <c r="J81" s="137"/>
      <c r="K81" s="53" t="str">
        <f t="shared" si="32"/>
        <v/>
      </c>
      <c r="L81" s="51" t="str">
        <f t="shared" si="19"/>
        <v/>
      </c>
      <c r="M81" s="59" t="s">
        <v>13</v>
      </c>
      <c r="N81" s="70"/>
      <c r="O81" s="131" t="str">
        <f t="shared" si="20"/>
        <v/>
      </c>
      <c r="P81" s="50" t="str">
        <f t="shared" si="37"/>
        <v/>
      </c>
      <c r="Q81" s="55">
        <f t="shared" ca="1" si="33"/>
        <v>0</v>
      </c>
      <c r="R81" s="52">
        <f t="shared" si="34"/>
        <v>0</v>
      </c>
      <c r="S81" s="6" t="str">
        <f t="shared" ca="1" si="31"/>
        <v/>
      </c>
      <c r="T81" s="55">
        <f t="shared" ca="1" si="25"/>
        <v>0</v>
      </c>
      <c r="U81" s="55">
        <f t="shared" ca="1" si="35"/>
        <v>0</v>
      </c>
      <c r="V81" s="69"/>
      <c r="W81" s="52">
        <f t="shared" si="27"/>
        <v>0</v>
      </c>
      <c r="X81" s="55">
        <f t="shared" ca="1" si="28"/>
        <v>0</v>
      </c>
      <c r="Y81" s="71"/>
      <c r="Z81" s="7"/>
      <c r="AA81" s="58">
        <f t="shared" ca="1" si="36"/>
        <v>0</v>
      </c>
    </row>
    <row r="82" spans="1:27" x14ac:dyDescent="0.25">
      <c r="A82" s="5">
        <v>77</v>
      </c>
      <c r="B82" s="135"/>
      <c r="C82" s="133"/>
      <c r="D82" s="133"/>
      <c r="E82" s="134"/>
      <c r="F82" s="56">
        <f t="shared" ca="1" si="29"/>
        <v>0</v>
      </c>
      <c r="G82" s="136"/>
      <c r="H82" s="6" t="str">
        <f t="shared" ca="1" si="30"/>
        <v/>
      </c>
      <c r="I82" s="55">
        <f t="shared" ca="1" si="17"/>
        <v>0</v>
      </c>
      <c r="J82" s="137"/>
      <c r="K82" s="53" t="str">
        <f t="shared" si="32"/>
        <v/>
      </c>
      <c r="L82" s="51" t="str">
        <f t="shared" si="19"/>
        <v/>
      </c>
      <c r="M82" s="59" t="s">
        <v>13</v>
      </c>
      <c r="N82" s="70"/>
      <c r="O82" s="131" t="str">
        <f t="shared" si="20"/>
        <v/>
      </c>
      <c r="P82" s="50" t="str">
        <f t="shared" si="37"/>
        <v/>
      </c>
      <c r="Q82" s="55">
        <f t="shared" ca="1" si="33"/>
        <v>0</v>
      </c>
      <c r="R82" s="52">
        <f t="shared" si="34"/>
        <v>0</v>
      </c>
      <c r="S82" s="6" t="str">
        <f t="shared" ca="1" si="31"/>
        <v/>
      </c>
      <c r="T82" s="55">
        <f t="shared" ca="1" si="25"/>
        <v>0</v>
      </c>
      <c r="U82" s="55">
        <f t="shared" ca="1" si="35"/>
        <v>0</v>
      </c>
      <c r="V82" s="69"/>
      <c r="W82" s="52">
        <f t="shared" si="27"/>
        <v>0</v>
      </c>
      <c r="X82" s="55">
        <f t="shared" ca="1" si="28"/>
        <v>0</v>
      </c>
      <c r="Y82" s="71"/>
      <c r="Z82" s="7"/>
      <c r="AA82" s="58">
        <f t="shared" ca="1" si="36"/>
        <v>0</v>
      </c>
    </row>
    <row r="83" spans="1:27" x14ac:dyDescent="0.25">
      <c r="A83" s="5">
        <v>78</v>
      </c>
      <c r="B83" s="135"/>
      <c r="C83" s="133"/>
      <c r="D83" s="133"/>
      <c r="E83" s="134"/>
      <c r="F83" s="56">
        <f t="shared" ca="1" si="29"/>
        <v>0</v>
      </c>
      <c r="G83" s="136"/>
      <c r="H83" s="6" t="str">
        <f t="shared" ca="1" si="30"/>
        <v/>
      </c>
      <c r="I83" s="55">
        <f t="shared" ca="1" si="17"/>
        <v>0</v>
      </c>
      <c r="J83" s="137"/>
      <c r="K83" s="53" t="str">
        <f t="shared" si="32"/>
        <v/>
      </c>
      <c r="L83" s="51" t="str">
        <f t="shared" si="19"/>
        <v/>
      </c>
      <c r="M83" s="59" t="s">
        <v>13</v>
      </c>
      <c r="N83" s="70"/>
      <c r="O83" s="131" t="str">
        <f t="shared" si="20"/>
        <v/>
      </c>
      <c r="P83" s="50" t="str">
        <f t="shared" si="37"/>
        <v/>
      </c>
      <c r="Q83" s="55">
        <f t="shared" ca="1" si="33"/>
        <v>0</v>
      </c>
      <c r="R83" s="52">
        <f t="shared" si="34"/>
        <v>0</v>
      </c>
      <c r="S83" s="6" t="str">
        <f t="shared" ca="1" si="31"/>
        <v/>
      </c>
      <c r="T83" s="55">
        <f t="shared" ca="1" si="25"/>
        <v>0</v>
      </c>
      <c r="U83" s="55">
        <f t="shared" ca="1" si="35"/>
        <v>0</v>
      </c>
      <c r="V83" s="69"/>
      <c r="W83" s="52">
        <f t="shared" si="27"/>
        <v>0</v>
      </c>
      <c r="X83" s="55">
        <f t="shared" ca="1" si="28"/>
        <v>0</v>
      </c>
      <c r="Y83" s="71"/>
      <c r="Z83" s="7"/>
      <c r="AA83" s="58">
        <f t="shared" ca="1" si="36"/>
        <v>0</v>
      </c>
    </row>
    <row r="84" spans="1:27" x14ac:dyDescent="0.25">
      <c r="A84" s="5">
        <v>79</v>
      </c>
      <c r="B84" s="135"/>
      <c r="C84" s="133"/>
      <c r="D84" s="133"/>
      <c r="E84" s="134"/>
      <c r="F84" s="56">
        <f t="shared" ca="1" si="29"/>
        <v>0</v>
      </c>
      <c r="G84" s="136"/>
      <c r="H84" s="6" t="str">
        <f t="shared" ca="1" si="30"/>
        <v/>
      </c>
      <c r="I84" s="55">
        <f t="shared" ca="1" si="17"/>
        <v>0</v>
      </c>
      <c r="J84" s="137"/>
      <c r="K84" s="53" t="str">
        <f t="shared" si="32"/>
        <v/>
      </c>
      <c r="L84" s="51" t="str">
        <f t="shared" si="19"/>
        <v/>
      </c>
      <c r="M84" s="59" t="s">
        <v>13</v>
      </c>
      <c r="N84" s="70"/>
      <c r="O84" s="131" t="str">
        <f t="shared" si="20"/>
        <v/>
      </c>
      <c r="P84" s="50" t="str">
        <f t="shared" si="37"/>
        <v/>
      </c>
      <c r="Q84" s="55">
        <f t="shared" ca="1" si="33"/>
        <v>0</v>
      </c>
      <c r="R84" s="52">
        <f t="shared" si="34"/>
        <v>0</v>
      </c>
      <c r="S84" s="6" t="str">
        <f t="shared" ca="1" si="31"/>
        <v/>
      </c>
      <c r="T84" s="55">
        <f t="shared" ca="1" si="25"/>
        <v>0</v>
      </c>
      <c r="U84" s="55">
        <f t="shared" ca="1" si="35"/>
        <v>0</v>
      </c>
      <c r="V84" s="69"/>
      <c r="W84" s="52">
        <f t="shared" si="27"/>
        <v>0</v>
      </c>
      <c r="X84" s="55">
        <f t="shared" ca="1" si="28"/>
        <v>0</v>
      </c>
      <c r="Y84" s="71"/>
      <c r="Z84" s="7"/>
      <c r="AA84" s="58">
        <f t="shared" ca="1" si="36"/>
        <v>0</v>
      </c>
    </row>
    <row r="85" spans="1:27" x14ac:dyDescent="0.25">
      <c r="A85" s="5">
        <v>80</v>
      </c>
      <c r="B85" s="135"/>
      <c r="C85" s="133"/>
      <c r="D85" s="133"/>
      <c r="E85" s="134"/>
      <c r="F85" s="56">
        <f t="shared" ca="1" si="29"/>
        <v>0</v>
      </c>
      <c r="G85" s="136"/>
      <c r="H85" s="6" t="str">
        <f t="shared" ca="1" si="30"/>
        <v/>
      </c>
      <c r="I85" s="55">
        <f t="shared" ca="1" si="17"/>
        <v>0</v>
      </c>
      <c r="J85" s="137"/>
      <c r="K85" s="53" t="str">
        <f t="shared" si="32"/>
        <v/>
      </c>
      <c r="L85" s="51" t="str">
        <f t="shared" si="19"/>
        <v/>
      </c>
      <c r="M85" s="59" t="s">
        <v>13</v>
      </c>
      <c r="N85" s="70"/>
      <c r="O85" s="131" t="str">
        <f t="shared" si="20"/>
        <v/>
      </c>
      <c r="P85" s="50" t="str">
        <f t="shared" si="37"/>
        <v/>
      </c>
      <c r="Q85" s="55">
        <f t="shared" ca="1" si="33"/>
        <v>0</v>
      </c>
      <c r="R85" s="52">
        <f t="shared" si="34"/>
        <v>0</v>
      </c>
      <c r="S85" s="6" t="str">
        <f t="shared" ca="1" si="31"/>
        <v/>
      </c>
      <c r="T85" s="55">
        <f t="shared" ca="1" si="25"/>
        <v>0</v>
      </c>
      <c r="U85" s="55">
        <f t="shared" ca="1" si="35"/>
        <v>0</v>
      </c>
      <c r="V85" s="69"/>
      <c r="W85" s="52">
        <f t="shared" si="27"/>
        <v>0</v>
      </c>
      <c r="X85" s="55">
        <f t="shared" ca="1" si="28"/>
        <v>0</v>
      </c>
      <c r="Y85" s="71"/>
      <c r="Z85" s="7"/>
      <c r="AA85" s="58">
        <f t="shared" ca="1" si="36"/>
        <v>0</v>
      </c>
    </row>
    <row r="86" spans="1:27" x14ac:dyDescent="0.25">
      <c r="A86" s="5">
        <v>81</v>
      </c>
      <c r="B86" s="135"/>
      <c r="C86" s="133"/>
      <c r="D86" s="133"/>
      <c r="E86" s="134"/>
      <c r="F86" s="56">
        <f t="shared" ca="1" si="29"/>
        <v>0</v>
      </c>
      <c r="G86" s="136"/>
      <c r="H86" s="6" t="str">
        <f t="shared" ca="1" si="30"/>
        <v/>
      </c>
      <c r="I86" s="55">
        <f t="shared" ca="1" si="17"/>
        <v>0</v>
      </c>
      <c r="J86" s="137"/>
      <c r="K86" s="53" t="str">
        <f t="shared" si="32"/>
        <v/>
      </c>
      <c r="L86" s="51" t="str">
        <f t="shared" si="19"/>
        <v/>
      </c>
      <c r="M86" s="59" t="s">
        <v>13</v>
      </c>
      <c r="N86" s="70"/>
      <c r="O86" s="131" t="str">
        <f t="shared" si="20"/>
        <v/>
      </c>
      <c r="P86" s="50" t="str">
        <f t="shared" si="37"/>
        <v/>
      </c>
      <c r="Q86" s="55">
        <f t="shared" ca="1" si="33"/>
        <v>0</v>
      </c>
      <c r="R86" s="52">
        <f t="shared" si="34"/>
        <v>0</v>
      </c>
      <c r="S86" s="6" t="str">
        <f t="shared" ca="1" si="31"/>
        <v/>
      </c>
      <c r="T86" s="55">
        <f t="shared" ca="1" si="25"/>
        <v>0</v>
      </c>
      <c r="U86" s="55">
        <f t="shared" ca="1" si="35"/>
        <v>0</v>
      </c>
      <c r="V86" s="69"/>
      <c r="W86" s="52">
        <f t="shared" si="27"/>
        <v>0</v>
      </c>
      <c r="X86" s="55">
        <f t="shared" ca="1" si="28"/>
        <v>0</v>
      </c>
      <c r="Y86" s="71"/>
      <c r="Z86" s="7"/>
      <c r="AA86" s="58">
        <f t="shared" ca="1" si="36"/>
        <v>0</v>
      </c>
    </row>
    <row r="87" spans="1:27" x14ac:dyDescent="0.25">
      <c r="A87" s="5">
        <v>82</v>
      </c>
      <c r="B87" s="135"/>
      <c r="C87" s="133"/>
      <c r="D87" s="133"/>
      <c r="E87" s="134"/>
      <c r="F87" s="56">
        <f t="shared" ca="1" si="29"/>
        <v>0</v>
      </c>
      <c r="G87" s="136"/>
      <c r="H87" s="6" t="str">
        <f t="shared" ca="1" si="30"/>
        <v/>
      </c>
      <c r="I87" s="55">
        <f t="shared" ca="1" si="17"/>
        <v>0</v>
      </c>
      <c r="J87" s="137"/>
      <c r="K87" s="53" t="str">
        <f t="shared" si="32"/>
        <v/>
      </c>
      <c r="L87" s="51" t="str">
        <f t="shared" si="19"/>
        <v/>
      </c>
      <c r="M87" s="59" t="s">
        <v>13</v>
      </c>
      <c r="N87" s="70"/>
      <c r="O87" s="131" t="str">
        <f t="shared" si="20"/>
        <v/>
      </c>
      <c r="P87" s="50" t="str">
        <f t="shared" si="37"/>
        <v/>
      </c>
      <c r="Q87" s="55">
        <f t="shared" ca="1" si="33"/>
        <v>0</v>
      </c>
      <c r="R87" s="52">
        <f t="shared" si="34"/>
        <v>0</v>
      </c>
      <c r="S87" s="6" t="str">
        <f t="shared" ca="1" si="31"/>
        <v/>
      </c>
      <c r="T87" s="55">
        <f t="shared" ca="1" si="25"/>
        <v>0</v>
      </c>
      <c r="U87" s="55">
        <f t="shared" ca="1" si="35"/>
        <v>0</v>
      </c>
      <c r="V87" s="69"/>
      <c r="W87" s="52">
        <f t="shared" si="27"/>
        <v>0</v>
      </c>
      <c r="X87" s="55">
        <f t="shared" ca="1" si="28"/>
        <v>0</v>
      </c>
      <c r="Y87" s="71"/>
      <c r="Z87" s="7"/>
      <c r="AA87" s="58">
        <f t="shared" ca="1" si="36"/>
        <v>0</v>
      </c>
    </row>
    <row r="88" spans="1:27" x14ac:dyDescent="0.25">
      <c r="A88" s="5">
        <v>83</v>
      </c>
      <c r="B88" s="135"/>
      <c r="C88" s="133"/>
      <c r="D88" s="133"/>
      <c r="E88" s="134"/>
      <c r="F88" s="56">
        <f t="shared" ca="1" si="29"/>
        <v>0</v>
      </c>
      <c r="G88" s="136"/>
      <c r="H88" s="6" t="str">
        <f t="shared" ca="1" si="30"/>
        <v/>
      </c>
      <c r="I88" s="55">
        <f t="shared" ca="1" si="17"/>
        <v>0</v>
      </c>
      <c r="J88" s="137"/>
      <c r="K88" s="53" t="str">
        <f t="shared" si="32"/>
        <v/>
      </c>
      <c r="L88" s="51" t="str">
        <f t="shared" si="19"/>
        <v/>
      </c>
      <c r="M88" s="59" t="s">
        <v>13</v>
      </c>
      <c r="N88" s="70"/>
      <c r="O88" s="131" t="str">
        <f t="shared" si="20"/>
        <v/>
      </c>
      <c r="P88" s="50" t="str">
        <f t="shared" si="37"/>
        <v/>
      </c>
      <c r="Q88" s="55">
        <f t="shared" ca="1" si="33"/>
        <v>0</v>
      </c>
      <c r="R88" s="52">
        <f t="shared" si="34"/>
        <v>0</v>
      </c>
      <c r="S88" s="6" t="str">
        <f t="shared" ca="1" si="31"/>
        <v/>
      </c>
      <c r="T88" s="55">
        <f t="shared" ca="1" si="25"/>
        <v>0</v>
      </c>
      <c r="U88" s="55">
        <f t="shared" ca="1" si="35"/>
        <v>0</v>
      </c>
      <c r="V88" s="69"/>
      <c r="W88" s="52">
        <f t="shared" si="27"/>
        <v>0</v>
      </c>
      <c r="X88" s="55">
        <f t="shared" ca="1" si="28"/>
        <v>0</v>
      </c>
      <c r="Y88" s="71"/>
      <c r="Z88" s="7"/>
      <c r="AA88" s="58">
        <f t="shared" ca="1" si="36"/>
        <v>0</v>
      </c>
    </row>
    <row r="89" spans="1:27" x14ac:dyDescent="0.25">
      <c r="A89" s="5">
        <v>84</v>
      </c>
      <c r="B89" s="135"/>
      <c r="C89" s="133"/>
      <c r="D89" s="133"/>
      <c r="E89" s="134"/>
      <c r="F89" s="56">
        <f t="shared" ca="1" si="29"/>
        <v>0</v>
      </c>
      <c r="G89" s="136"/>
      <c r="H89" s="6" t="str">
        <f t="shared" ca="1" si="30"/>
        <v/>
      </c>
      <c r="I89" s="55">
        <f t="shared" ca="1" si="17"/>
        <v>0</v>
      </c>
      <c r="J89" s="137"/>
      <c r="K89" s="53" t="str">
        <f t="shared" si="32"/>
        <v/>
      </c>
      <c r="L89" s="51" t="str">
        <f t="shared" si="19"/>
        <v/>
      </c>
      <c r="M89" s="59" t="s">
        <v>13</v>
      </c>
      <c r="N89" s="70"/>
      <c r="O89" s="131" t="str">
        <f t="shared" si="20"/>
        <v/>
      </c>
      <c r="P89" s="50" t="str">
        <f t="shared" si="37"/>
        <v/>
      </c>
      <c r="Q89" s="55">
        <f t="shared" ca="1" si="33"/>
        <v>0</v>
      </c>
      <c r="R89" s="52">
        <f t="shared" si="34"/>
        <v>0</v>
      </c>
      <c r="S89" s="6" t="str">
        <f t="shared" ca="1" si="31"/>
        <v/>
      </c>
      <c r="T89" s="55">
        <f t="shared" ca="1" si="25"/>
        <v>0</v>
      </c>
      <c r="U89" s="55">
        <f t="shared" ca="1" si="35"/>
        <v>0</v>
      </c>
      <c r="V89" s="69"/>
      <c r="W89" s="52">
        <f t="shared" si="27"/>
        <v>0</v>
      </c>
      <c r="X89" s="55">
        <f t="shared" ca="1" si="28"/>
        <v>0</v>
      </c>
      <c r="Y89" s="71"/>
      <c r="Z89" s="7"/>
      <c r="AA89" s="58">
        <f t="shared" ca="1" si="36"/>
        <v>0</v>
      </c>
    </row>
    <row r="90" spans="1:27" x14ac:dyDescent="0.25">
      <c r="A90" s="5">
        <v>85</v>
      </c>
      <c r="B90" s="135"/>
      <c r="C90" s="133"/>
      <c r="D90" s="133"/>
      <c r="E90" s="134"/>
      <c r="F90" s="56">
        <f t="shared" ca="1" si="29"/>
        <v>0</v>
      </c>
      <c r="G90" s="136"/>
      <c r="H90" s="6" t="str">
        <f t="shared" ca="1" si="30"/>
        <v/>
      </c>
      <c r="I90" s="55">
        <f t="shared" ca="1" si="17"/>
        <v>0</v>
      </c>
      <c r="J90" s="137"/>
      <c r="K90" s="53" t="str">
        <f t="shared" si="32"/>
        <v/>
      </c>
      <c r="L90" s="51" t="str">
        <f t="shared" si="19"/>
        <v/>
      </c>
      <c r="M90" s="59" t="s">
        <v>13</v>
      </c>
      <c r="N90" s="70"/>
      <c r="O90" s="131" t="str">
        <f t="shared" si="20"/>
        <v/>
      </c>
      <c r="P90" s="50" t="str">
        <f t="shared" si="37"/>
        <v/>
      </c>
      <c r="Q90" s="55">
        <f t="shared" ca="1" si="33"/>
        <v>0</v>
      </c>
      <c r="R90" s="52">
        <f t="shared" si="34"/>
        <v>0</v>
      </c>
      <c r="S90" s="6" t="str">
        <f t="shared" ca="1" si="31"/>
        <v/>
      </c>
      <c r="T90" s="55">
        <f t="shared" ca="1" si="25"/>
        <v>0</v>
      </c>
      <c r="U90" s="55">
        <f t="shared" ca="1" si="35"/>
        <v>0</v>
      </c>
      <c r="V90" s="69"/>
      <c r="W90" s="52">
        <f t="shared" si="27"/>
        <v>0</v>
      </c>
      <c r="X90" s="55">
        <f t="shared" ca="1" si="28"/>
        <v>0</v>
      </c>
      <c r="Y90" s="71"/>
      <c r="Z90" s="7"/>
      <c r="AA90" s="58">
        <f t="shared" ca="1" si="36"/>
        <v>0</v>
      </c>
    </row>
    <row r="91" spans="1:27" x14ac:dyDescent="0.25">
      <c r="A91" s="5">
        <v>86</v>
      </c>
      <c r="B91" s="135"/>
      <c r="C91" s="133"/>
      <c r="D91" s="133"/>
      <c r="E91" s="134"/>
      <c r="F91" s="56">
        <f t="shared" ca="1" si="29"/>
        <v>0</v>
      </c>
      <c r="G91" s="136"/>
      <c r="H91" s="6" t="str">
        <f t="shared" ca="1" si="30"/>
        <v/>
      </c>
      <c r="I91" s="55">
        <f t="shared" ca="1" si="17"/>
        <v>0</v>
      </c>
      <c r="J91" s="137"/>
      <c r="K91" s="53" t="str">
        <f t="shared" si="32"/>
        <v/>
      </c>
      <c r="L91" s="51" t="str">
        <f t="shared" si="19"/>
        <v/>
      </c>
      <c r="M91" s="59" t="s">
        <v>13</v>
      </c>
      <c r="N91" s="70"/>
      <c r="O91" s="131" t="str">
        <f t="shared" si="20"/>
        <v/>
      </c>
      <c r="P91" s="50" t="str">
        <f t="shared" si="37"/>
        <v/>
      </c>
      <c r="Q91" s="55">
        <f t="shared" ca="1" si="33"/>
        <v>0</v>
      </c>
      <c r="R91" s="52">
        <f t="shared" si="34"/>
        <v>0</v>
      </c>
      <c r="S91" s="6" t="str">
        <f t="shared" ca="1" si="31"/>
        <v/>
      </c>
      <c r="T91" s="55">
        <f t="shared" ca="1" si="25"/>
        <v>0</v>
      </c>
      <c r="U91" s="55">
        <f t="shared" ca="1" si="35"/>
        <v>0</v>
      </c>
      <c r="V91" s="69"/>
      <c r="W91" s="52">
        <f t="shared" si="27"/>
        <v>0</v>
      </c>
      <c r="X91" s="55">
        <f t="shared" ca="1" si="28"/>
        <v>0</v>
      </c>
      <c r="Y91" s="71"/>
      <c r="Z91" s="7"/>
      <c r="AA91" s="58">
        <f t="shared" ca="1" si="36"/>
        <v>0</v>
      </c>
    </row>
    <row r="92" spans="1:27" x14ac:dyDescent="0.25">
      <c r="A92" s="5">
        <v>87</v>
      </c>
      <c r="B92" s="135"/>
      <c r="C92" s="133"/>
      <c r="D92" s="133"/>
      <c r="E92" s="134"/>
      <c r="F92" s="56">
        <f t="shared" ca="1" si="29"/>
        <v>0</v>
      </c>
      <c r="G92" s="136"/>
      <c r="H92" s="6" t="str">
        <f t="shared" ca="1" si="30"/>
        <v/>
      </c>
      <c r="I92" s="55">
        <f t="shared" ca="1" si="17"/>
        <v>0</v>
      </c>
      <c r="J92" s="137"/>
      <c r="K92" s="53" t="str">
        <f t="shared" si="32"/>
        <v/>
      </c>
      <c r="L92" s="51" t="str">
        <f t="shared" si="19"/>
        <v/>
      </c>
      <c r="M92" s="59" t="s">
        <v>13</v>
      </c>
      <c r="N92" s="70"/>
      <c r="O92" s="131" t="str">
        <f t="shared" si="20"/>
        <v/>
      </c>
      <c r="P92" s="50" t="str">
        <f t="shared" si="37"/>
        <v/>
      </c>
      <c r="Q92" s="55">
        <f t="shared" ca="1" si="33"/>
        <v>0</v>
      </c>
      <c r="R92" s="52">
        <f t="shared" si="34"/>
        <v>0</v>
      </c>
      <c r="S92" s="6" t="str">
        <f t="shared" ca="1" si="31"/>
        <v/>
      </c>
      <c r="T92" s="55">
        <f t="shared" ca="1" si="25"/>
        <v>0</v>
      </c>
      <c r="U92" s="55">
        <f t="shared" ca="1" si="35"/>
        <v>0</v>
      </c>
      <c r="V92" s="69"/>
      <c r="W92" s="52">
        <f t="shared" si="27"/>
        <v>0</v>
      </c>
      <c r="X92" s="55">
        <f t="shared" ca="1" si="28"/>
        <v>0</v>
      </c>
      <c r="Y92" s="71"/>
      <c r="Z92" s="7"/>
      <c r="AA92" s="58">
        <f t="shared" ca="1" si="36"/>
        <v>0</v>
      </c>
    </row>
    <row r="93" spans="1:27" x14ac:dyDescent="0.25">
      <c r="A93" s="5">
        <v>88</v>
      </c>
      <c r="B93" s="135"/>
      <c r="C93" s="133"/>
      <c r="D93" s="133"/>
      <c r="E93" s="134"/>
      <c r="F93" s="56">
        <f t="shared" ca="1" si="29"/>
        <v>0</v>
      </c>
      <c r="G93" s="136"/>
      <c r="H93" s="6" t="str">
        <f t="shared" ca="1" si="30"/>
        <v/>
      </c>
      <c r="I93" s="55">
        <f t="shared" ca="1" si="17"/>
        <v>0</v>
      </c>
      <c r="J93" s="137"/>
      <c r="K93" s="53" t="str">
        <f t="shared" si="32"/>
        <v/>
      </c>
      <c r="L93" s="51" t="str">
        <f t="shared" si="19"/>
        <v/>
      </c>
      <c r="M93" s="59" t="s">
        <v>13</v>
      </c>
      <c r="N93" s="70"/>
      <c r="O93" s="131" t="str">
        <f t="shared" si="20"/>
        <v/>
      </c>
      <c r="P93" s="50" t="str">
        <f t="shared" si="37"/>
        <v/>
      </c>
      <c r="Q93" s="55">
        <f t="shared" ca="1" si="33"/>
        <v>0</v>
      </c>
      <c r="R93" s="52">
        <f t="shared" si="34"/>
        <v>0</v>
      </c>
      <c r="S93" s="6" t="str">
        <f t="shared" ca="1" si="31"/>
        <v/>
      </c>
      <c r="T93" s="55">
        <f t="shared" ca="1" si="25"/>
        <v>0</v>
      </c>
      <c r="U93" s="55">
        <f t="shared" ca="1" si="35"/>
        <v>0</v>
      </c>
      <c r="V93" s="69"/>
      <c r="W93" s="52">
        <f t="shared" si="27"/>
        <v>0</v>
      </c>
      <c r="X93" s="55">
        <f t="shared" ca="1" si="28"/>
        <v>0</v>
      </c>
      <c r="Y93" s="71"/>
      <c r="Z93" s="7"/>
      <c r="AA93" s="58">
        <f t="shared" ca="1" si="36"/>
        <v>0</v>
      </c>
    </row>
    <row r="94" spans="1:27" x14ac:dyDescent="0.25">
      <c r="A94" s="5">
        <v>89</v>
      </c>
      <c r="B94" s="135"/>
      <c r="C94" s="133"/>
      <c r="D94" s="133"/>
      <c r="E94" s="134"/>
      <c r="F94" s="56">
        <f t="shared" ca="1" si="29"/>
        <v>0</v>
      </c>
      <c r="G94" s="136"/>
      <c r="H94" s="6" t="str">
        <f t="shared" ca="1" si="30"/>
        <v/>
      </c>
      <c r="I94" s="55">
        <f t="shared" ca="1" si="17"/>
        <v>0</v>
      </c>
      <c r="J94" s="137"/>
      <c r="K94" s="53" t="str">
        <f t="shared" si="32"/>
        <v/>
      </c>
      <c r="L94" s="51" t="str">
        <f t="shared" si="19"/>
        <v/>
      </c>
      <c r="M94" s="59" t="s">
        <v>13</v>
      </c>
      <c r="N94" s="70"/>
      <c r="O94" s="131" t="str">
        <f t="shared" si="20"/>
        <v/>
      </c>
      <c r="P94" s="50" t="str">
        <f t="shared" si="37"/>
        <v/>
      </c>
      <c r="Q94" s="55">
        <f t="shared" ca="1" si="33"/>
        <v>0</v>
      </c>
      <c r="R94" s="52">
        <f t="shared" si="34"/>
        <v>0</v>
      </c>
      <c r="S94" s="6" t="str">
        <f t="shared" ca="1" si="31"/>
        <v/>
      </c>
      <c r="T94" s="55">
        <f t="shared" ca="1" si="25"/>
        <v>0</v>
      </c>
      <c r="U94" s="55">
        <f t="shared" ca="1" si="35"/>
        <v>0</v>
      </c>
      <c r="V94" s="69"/>
      <c r="W94" s="52">
        <f t="shared" si="27"/>
        <v>0</v>
      </c>
      <c r="X94" s="55">
        <f t="shared" ca="1" si="28"/>
        <v>0</v>
      </c>
      <c r="Y94" s="71"/>
      <c r="Z94" s="7"/>
      <c r="AA94" s="58">
        <f t="shared" ca="1" si="36"/>
        <v>0</v>
      </c>
    </row>
    <row r="95" spans="1:27" x14ac:dyDescent="0.25">
      <c r="A95" s="5">
        <v>90</v>
      </c>
      <c r="B95" s="135"/>
      <c r="C95" s="133"/>
      <c r="D95" s="133"/>
      <c r="E95" s="134"/>
      <c r="F95" s="56">
        <f t="shared" ca="1" si="29"/>
        <v>0</v>
      </c>
      <c r="G95" s="136"/>
      <c r="H95" s="6" t="str">
        <f t="shared" ca="1" si="30"/>
        <v/>
      </c>
      <c r="I95" s="55">
        <f t="shared" ca="1" si="17"/>
        <v>0</v>
      </c>
      <c r="J95" s="137"/>
      <c r="K95" s="53" t="str">
        <f t="shared" si="32"/>
        <v/>
      </c>
      <c r="L95" s="51" t="str">
        <f t="shared" si="19"/>
        <v/>
      </c>
      <c r="M95" s="59" t="s">
        <v>13</v>
      </c>
      <c r="N95" s="70"/>
      <c r="O95" s="131" t="str">
        <f t="shared" si="20"/>
        <v/>
      </c>
      <c r="P95" s="50" t="str">
        <f t="shared" si="37"/>
        <v/>
      </c>
      <c r="Q95" s="55">
        <f t="shared" ca="1" si="33"/>
        <v>0</v>
      </c>
      <c r="R95" s="52">
        <f t="shared" si="34"/>
        <v>0</v>
      </c>
      <c r="S95" s="6" t="str">
        <f t="shared" ca="1" si="31"/>
        <v/>
      </c>
      <c r="T95" s="55">
        <f t="shared" ca="1" si="25"/>
        <v>0</v>
      </c>
      <c r="U95" s="55">
        <f t="shared" ca="1" si="35"/>
        <v>0</v>
      </c>
      <c r="V95" s="69"/>
      <c r="W95" s="52">
        <f t="shared" si="27"/>
        <v>0</v>
      </c>
      <c r="X95" s="55">
        <f t="shared" ca="1" si="28"/>
        <v>0</v>
      </c>
      <c r="Y95" s="71"/>
      <c r="Z95" s="7"/>
      <c r="AA95" s="58">
        <f t="shared" ca="1" si="36"/>
        <v>0</v>
      </c>
    </row>
    <row r="96" spans="1:27" x14ac:dyDescent="0.25">
      <c r="A96" s="5">
        <v>91</v>
      </c>
      <c r="B96" s="135"/>
      <c r="C96" s="133"/>
      <c r="D96" s="133"/>
      <c r="E96" s="134"/>
      <c r="F96" s="56">
        <f t="shared" ca="1" si="29"/>
        <v>0</v>
      </c>
      <c r="G96" s="136"/>
      <c r="H96" s="6" t="str">
        <f t="shared" ca="1" si="30"/>
        <v/>
      </c>
      <c r="I96" s="55">
        <f t="shared" ca="1" si="17"/>
        <v>0</v>
      </c>
      <c r="J96" s="137"/>
      <c r="K96" s="53" t="str">
        <f t="shared" si="32"/>
        <v/>
      </c>
      <c r="L96" s="51" t="str">
        <f t="shared" si="19"/>
        <v/>
      </c>
      <c r="M96" s="59" t="s">
        <v>13</v>
      </c>
      <c r="N96" s="70"/>
      <c r="O96" s="131" t="str">
        <f t="shared" si="20"/>
        <v/>
      </c>
      <c r="P96" s="50" t="str">
        <f t="shared" si="37"/>
        <v/>
      </c>
      <c r="Q96" s="55">
        <f t="shared" ca="1" si="33"/>
        <v>0</v>
      </c>
      <c r="R96" s="52">
        <f t="shared" si="34"/>
        <v>0</v>
      </c>
      <c r="S96" s="6" t="str">
        <f t="shared" ca="1" si="31"/>
        <v/>
      </c>
      <c r="T96" s="55">
        <f t="shared" ca="1" si="25"/>
        <v>0</v>
      </c>
      <c r="U96" s="55">
        <f t="shared" ca="1" si="35"/>
        <v>0</v>
      </c>
      <c r="V96" s="69"/>
      <c r="W96" s="52">
        <f t="shared" si="27"/>
        <v>0</v>
      </c>
      <c r="X96" s="55">
        <f t="shared" ca="1" si="28"/>
        <v>0</v>
      </c>
      <c r="Y96" s="71"/>
      <c r="Z96" s="7"/>
      <c r="AA96" s="58">
        <f t="shared" ca="1" si="36"/>
        <v>0</v>
      </c>
    </row>
    <row r="97" spans="1:27" x14ac:dyDescent="0.25">
      <c r="A97" s="5">
        <v>92</v>
      </c>
      <c r="B97" s="135"/>
      <c r="C97" s="133"/>
      <c r="D97" s="133"/>
      <c r="E97" s="134"/>
      <c r="F97" s="56">
        <f t="shared" ca="1" si="29"/>
        <v>0</v>
      </c>
      <c r="G97" s="136"/>
      <c r="H97" s="6" t="str">
        <f t="shared" ca="1" si="30"/>
        <v/>
      </c>
      <c r="I97" s="55">
        <f t="shared" ca="1" si="17"/>
        <v>0</v>
      </c>
      <c r="J97" s="137"/>
      <c r="K97" s="53" t="str">
        <f t="shared" si="32"/>
        <v/>
      </c>
      <c r="L97" s="51" t="str">
        <f t="shared" si="19"/>
        <v/>
      </c>
      <c r="M97" s="59" t="s">
        <v>13</v>
      </c>
      <c r="N97" s="70"/>
      <c r="O97" s="131" t="str">
        <f t="shared" si="20"/>
        <v/>
      </c>
      <c r="P97" s="50" t="str">
        <f t="shared" si="37"/>
        <v/>
      </c>
      <c r="Q97" s="55">
        <f t="shared" ca="1" si="33"/>
        <v>0</v>
      </c>
      <c r="R97" s="52">
        <f t="shared" si="34"/>
        <v>0</v>
      </c>
      <c r="S97" s="6" t="str">
        <f t="shared" ca="1" si="31"/>
        <v/>
      </c>
      <c r="T97" s="55">
        <f t="shared" ca="1" si="25"/>
        <v>0</v>
      </c>
      <c r="U97" s="55">
        <f t="shared" ca="1" si="35"/>
        <v>0</v>
      </c>
      <c r="V97" s="69"/>
      <c r="W97" s="52">
        <f t="shared" si="27"/>
        <v>0</v>
      </c>
      <c r="X97" s="55">
        <f t="shared" ca="1" si="28"/>
        <v>0</v>
      </c>
      <c r="Y97" s="71"/>
      <c r="Z97" s="7"/>
      <c r="AA97" s="58">
        <f t="shared" ca="1" si="36"/>
        <v>0</v>
      </c>
    </row>
    <row r="98" spans="1:27" x14ac:dyDescent="0.25">
      <c r="A98" s="5">
        <v>93</v>
      </c>
      <c r="B98" s="135"/>
      <c r="C98" s="133"/>
      <c r="D98" s="133"/>
      <c r="E98" s="134"/>
      <c r="F98" s="56">
        <f t="shared" ca="1" si="29"/>
        <v>0</v>
      </c>
      <c r="G98" s="136"/>
      <c r="H98" s="6" t="str">
        <f t="shared" ca="1" si="30"/>
        <v/>
      </c>
      <c r="I98" s="55">
        <f t="shared" ca="1" si="17"/>
        <v>0</v>
      </c>
      <c r="J98" s="137"/>
      <c r="K98" s="53" t="str">
        <f t="shared" si="32"/>
        <v/>
      </c>
      <c r="L98" s="51" t="str">
        <f t="shared" si="19"/>
        <v/>
      </c>
      <c r="M98" s="59" t="s">
        <v>13</v>
      </c>
      <c r="N98" s="70"/>
      <c r="O98" s="131" t="str">
        <f t="shared" si="20"/>
        <v/>
      </c>
      <c r="P98" s="50" t="str">
        <f t="shared" si="37"/>
        <v/>
      </c>
      <c r="Q98" s="55">
        <f t="shared" ca="1" si="33"/>
        <v>0</v>
      </c>
      <c r="R98" s="52">
        <f t="shared" si="34"/>
        <v>0</v>
      </c>
      <c r="S98" s="6" t="str">
        <f t="shared" ca="1" si="31"/>
        <v/>
      </c>
      <c r="T98" s="55">
        <f t="shared" ca="1" si="25"/>
        <v>0</v>
      </c>
      <c r="U98" s="55">
        <f t="shared" ca="1" si="35"/>
        <v>0</v>
      </c>
      <c r="V98" s="69"/>
      <c r="W98" s="52">
        <f t="shared" si="27"/>
        <v>0</v>
      </c>
      <c r="X98" s="55">
        <f t="shared" ca="1" si="28"/>
        <v>0</v>
      </c>
      <c r="Y98" s="71"/>
      <c r="Z98" s="7"/>
      <c r="AA98" s="58">
        <f t="shared" ca="1" si="36"/>
        <v>0</v>
      </c>
    </row>
    <row r="99" spans="1:27" x14ac:dyDescent="0.25">
      <c r="A99" s="5">
        <v>94</v>
      </c>
      <c r="B99" s="135"/>
      <c r="C99" s="133"/>
      <c r="D99" s="133"/>
      <c r="E99" s="134"/>
      <c r="F99" s="56">
        <f t="shared" ca="1" si="29"/>
        <v>0</v>
      </c>
      <c r="G99" s="136"/>
      <c r="H99" s="6" t="str">
        <f t="shared" ca="1" si="30"/>
        <v/>
      </c>
      <c r="I99" s="55">
        <f t="shared" ca="1" si="17"/>
        <v>0</v>
      </c>
      <c r="J99" s="137"/>
      <c r="K99" s="53" t="str">
        <f t="shared" si="32"/>
        <v/>
      </c>
      <c r="L99" s="51" t="str">
        <f t="shared" si="19"/>
        <v/>
      </c>
      <c r="M99" s="59" t="s">
        <v>13</v>
      </c>
      <c r="N99" s="70"/>
      <c r="O99" s="131" t="str">
        <f t="shared" si="20"/>
        <v/>
      </c>
      <c r="P99" s="50" t="str">
        <f t="shared" si="37"/>
        <v/>
      </c>
      <c r="Q99" s="55">
        <f t="shared" ca="1" si="33"/>
        <v>0</v>
      </c>
      <c r="R99" s="52">
        <f t="shared" si="34"/>
        <v>0</v>
      </c>
      <c r="S99" s="6" t="str">
        <f t="shared" ca="1" si="31"/>
        <v/>
      </c>
      <c r="T99" s="55">
        <f t="shared" ca="1" si="25"/>
        <v>0</v>
      </c>
      <c r="U99" s="55">
        <f t="shared" ca="1" si="35"/>
        <v>0</v>
      </c>
      <c r="V99" s="69"/>
      <c r="W99" s="52">
        <f t="shared" si="27"/>
        <v>0</v>
      </c>
      <c r="X99" s="55">
        <f t="shared" ca="1" si="28"/>
        <v>0</v>
      </c>
      <c r="Y99" s="71"/>
      <c r="Z99" s="7"/>
      <c r="AA99" s="58">
        <f t="shared" ca="1" si="36"/>
        <v>0</v>
      </c>
    </row>
    <row r="100" spans="1:27" x14ac:dyDescent="0.25">
      <c r="A100" s="5">
        <v>95</v>
      </c>
      <c r="B100" s="135"/>
      <c r="C100" s="133"/>
      <c r="D100" s="133"/>
      <c r="E100" s="134"/>
      <c r="F100" s="56">
        <f t="shared" ref="F100:F154" ca="1" si="38">IFERROR(VLOOKUP(E100,Liste_OCS,3,FALSE),0)</f>
        <v>0</v>
      </c>
      <c r="G100" s="136"/>
      <c r="H100" s="6" t="str">
        <f t="shared" ref="H100:H154" ca="1" si="39">IFERROR(VLOOKUP(E100,Liste_OCS,2,FALSE),"")</f>
        <v/>
      </c>
      <c r="I100" s="55">
        <f t="shared" ref="I100:I154" ca="1" si="40">F100*G100</f>
        <v>0</v>
      </c>
      <c r="J100" s="137"/>
      <c r="K100" s="53" t="str">
        <f t="shared" si="32"/>
        <v/>
      </c>
      <c r="L100" s="51" t="str">
        <f t="shared" ref="L100:L154" si="41">IF(ISBLANK(D100),"",D100)</f>
        <v/>
      </c>
      <c r="M100" s="59" t="s">
        <v>13</v>
      </c>
      <c r="N100" s="70"/>
      <c r="O100" s="131" t="str">
        <f t="shared" ref="O100:O154" si="42">IF(ISBLANK(B100),"",B100)</f>
        <v/>
      </c>
      <c r="P100" s="50" t="str">
        <f t="shared" si="37"/>
        <v/>
      </c>
      <c r="Q100" s="55">
        <f t="shared" ca="1" si="33"/>
        <v>0</v>
      </c>
      <c r="R100" s="52">
        <f t="shared" si="34"/>
        <v>0</v>
      </c>
      <c r="S100" s="6" t="str">
        <f t="shared" ref="S100:S154" ca="1" si="43">IFERROR(VLOOKUP(P100,Liste_OCS,2,FALSE),"")</f>
        <v/>
      </c>
      <c r="T100" s="55">
        <f t="shared" ref="T100:T154" ca="1" si="44">R100*Q100</f>
        <v>0</v>
      </c>
      <c r="U100" s="55">
        <f t="shared" ca="1" si="35"/>
        <v>0</v>
      </c>
      <c r="V100" s="69"/>
      <c r="W100" s="52">
        <f t="shared" ref="W100:W154" si="45">R100</f>
        <v>0</v>
      </c>
      <c r="X100" s="55">
        <f t="shared" ref="X100:X154" ca="1" si="46">W100*Q100</f>
        <v>0</v>
      </c>
      <c r="Y100" s="71"/>
      <c r="Z100" s="7"/>
      <c r="AA100" s="58">
        <f t="shared" ca="1" si="36"/>
        <v>0</v>
      </c>
    </row>
    <row r="101" spans="1:27" x14ac:dyDescent="0.25">
      <c r="A101" s="5">
        <v>96</v>
      </c>
      <c r="B101" s="135"/>
      <c r="C101" s="133"/>
      <c r="D101" s="133"/>
      <c r="E101" s="134"/>
      <c r="F101" s="56">
        <f t="shared" ca="1" si="38"/>
        <v>0</v>
      </c>
      <c r="G101" s="136"/>
      <c r="H101" s="6" t="str">
        <f t="shared" ca="1" si="39"/>
        <v/>
      </c>
      <c r="I101" s="55">
        <f t="shared" ca="1" si="40"/>
        <v>0</v>
      </c>
      <c r="J101" s="137"/>
      <c r="K101" s="53" t="str">
        <f t="shared" si="32"/>
        <v/>
      </c>
      <c r="L101" s="51" t="str">
        <f t="shared" si="41"/>
        <v/>
      </c>
      <c r="M101" s="59" t="s">
        <v>13</v>
      </c>
      <c r="N101" s="70"/>
      <c r="O101" s="131" t="str">
        <f t="shared" si="42"/>
        <v/>
      </c>
      <c r="P101" s="50" t="str">
        <f t="shared" si="37"/>
        <v/>
      </c>
      <c r="Q101" s="55">
        <f t="shared" ca="1" si="33"/>
        <v>0</v>
      </c>
      <c r="R101" s="52">
        <f t="shared" si="34"/>
        <v>0</v>
      </c>
      <c r="S101" s="6" t="str">
        <f t="shared" ca="1" si="43"/>
        <v/>
      </c>
      <c r="T101" s="55">
        <f t="shared" ca="1" si="44"/>
        <v>0</v>
      </c>
      <c r="U101" s="55">
        <f t="shared" ca="1" si="35"/>
        <v>0</v>
      </c>
      <c r="V101" s="69"/>
      <c r="W101" s="52">
        <f t="shared" si="45"/>
        <v>0</v>
      </c>
      <c r="X101" s="55">
        <f t="shared" ca="1" si="46"/>
        <v>0</v>
      </c>
      <c r="Y101" s="71"/>
      <c r="Z101" s="7"/>
      <c r="AA101" s="58">
        <f t="shared" ca="1" si="36"/>
        <v>0</v>
      </c>
    </row>
    <row r="102" spans="1:27" x14ac:dyDescent="0.25">
      <c r="A102" s="5">
        <v>97</v>
      </c>
      <c r="B102" s="135"/>
      <c r="C102" s="133"/>
      <c r="D102" s="133"/>
      <c r="E102" s="134"/>
      <c r="F102" s="56">
        <f t="shared" ca="1" si="38"/>
        <v>0</v>
      </c>
      <c r="G102" s="136"/>
      <c r="H102" s="6" t="str">
        <f t="shared" ca="1" si="39"/>
        <v/>
      </c>
      <c r="I102" s="55">
        <f t="shared" ca="1" si="40"/>
        <v>0</v>
      </c>
      <c r="J102" s="137"/>
      <c r="K102" s="53" t="str">
        <f t="shared" si="32"/>
        <v/>
      </c>
      <c r="L102" s="51" t="str">
        <f t="shared" si="41"/>
        <v/>
      </c>
      <c r="M102" s="59" t="s">
        <v>13</v>
      </c>
      <c r="N102" s="70"/>
      <c r="O102" s="131" t="str">
        <f t="shared" si="42"/>
        <v/>
      </c>
      <c r="P102" s="50" t="str">
        <f t="shared" si="37"/>
        <v/>
      </c>
      <c r="Q102" s="55">
        <f t="shared" ca="1" si="33"/>
        <v>0</v>
      </c>
      <c r="R102" s="52">
        <f t="shared" si="34"/>
        <v>0</v>
      </c>
      <c r="S102" s="6" t="str">
        <f t="shared" ca="1" si="43"/>
        <v/>
      </c>
      <c r="T102" s="55">
        <f t="shared" ca="1" si="44"/>
        <v>0</v>
      </c>
      <c r="U102" s="55">
        <f t="shared" ca="1" si="35"/>
        <v>0</v>
      </c>
      <c r="V102" s="69"/>
      <c r="W102" s="52">
        <f t="shared" si="45"/>
        <v>0</v>
      </c>
      <c r="X102" s="55">
        <f t="shared" ca="1" si="46"/>
        <v>0</v>
      </c>
      <c r="Y102" s="71"/>
      <c r="Z102" s="7"/>
      <c r="AA102" s="58">
        <f t="shared" ca="1" si="36"/>
        <v>0</v>
      </c>
    </row>
    <row r="103" spans="1:27" x14ac:dyDescent="0.25">
      <c r="A103" s="5">
        <v>98</v>
      </c>
      <c r="B103" s="135"/>
      <c r="C103" s="133"/>
      <c r="D103" s="133"/>
      <c r="E103" s="134"/>
      <c r="F103" s="56">
        <f t="shared" ca="1" si="38"/>
        <v>0</v>
      </c>
      <c r="G103" s="136"/>
      <c r="H103" s="6" t="str">
        <f t="shared" ca="1" si="39"/>
        <v/>
      </c>
      <c r="I103" s="55">
        <f t="shared" ca="1" si="40"/>
        <v>0</v>
      </c>
      <c r="J103" s="137"/>
      <c r="K103" s="53" t="str">
        <f t="shared" si="32"/>
        <v/>
      </c>
      <c r="L103" s="51" t="str">
        <f t="shared" si="41"/>
        <v/>
      </c>
      <c r="M103" s="59" t="s">
        <v>13</v>
      </c>
      <c r="N103" s="70"/>
      <c r="O103" s="131" t="str">
        <f t="shared" si="42"/>
        <v/>
      </c>
      <c r="P103" s="50" t="str">
        <f t="shared" si="37"/>
        <v/>
      </c>
      <c r="Q103" s="55">
        <f t="shared" ca="1" si="33"/>
        <v>0</v>
      </c>
      <c r="R103" s="52">
        <f t="shared" si="34"/>
        <v>0</v>
      </c>
      <c r="S103" s="6" t="str">
        <f t="shared" ca="1" si="43"/>
        <v/>
      </c>
      <c r="T103" s="55">
        <f t="shared" ca="1" si="44"/>
        <v>0</v>
      </c>
      <c r="U103" s="55">
        <f t="shared" ca="1" si="35"/>
        <v>0</v>
      </c>
      <c r="V103" s="69"/>
      <c r="W103" s="52">
        <f t="shared" si="45"/>
        <v>0</v>
      </c>
      <c r="X103" s="55">
        <f t="shared" ca="1" si="46"/>
        <v>0</v>
      </c>
      <c r="Y103" s="71"/>
      <c r="Z103" s="7"/>
      <c r="AA103" s="58">
        <f t="shared" ca="1" si="36"/>
        <v>0</v>
      </c>
    </row>
    <row r="104" spans="1:27" x14ac:dyDescent="0.25">
      <c r="A104" s="5">
        <v>99</v>
      </c>
      <c r="B104" s="135"/>
      <c r="C104" s="133"/>
      <c r="D104" s="133"/>
      <c r="E104" s="134"/>
      <c r="F104" s="56">
        <f t="shared" ca="1" si="38"/>
        <v>0</v>
      </c>
      <c r="G104" s="136"/>
      <c r="H104" s="6" t="str">
        <f t="shared" ca="1" si="39"/>
        <v/>
      </c>
      <c r="I104" s="55">
        <f t="shared" ca="1" si="40"/>
        <v>0</v>
      </c>
      <c r="J104" s="137"/>
      <c r="K104" s="53" t="str">
        <f t="shared" si="32"/>
        <v/>
      </c>
      <c r="L104" s="51" t="str">
        <f t="shared" si="41"/>
        <v/>
      </c>
      <c r="M104" s="59" t="s">
        <v>13</v>
      </c>
      <c r="N104" s="70"/>
      <c r="O104" s="131" t="str">
        <f t="shared" si="42"/>
        <v/>
      </c>
      <c r="P104" s="50" t="str">
        <f t="shared" si="37"/>
        <v/>
      </c>
      <c r="Q104" s="55">
        <f t="shared" ca="1" si="33"/>
        <v>0</v>
      </c>
      <c r="R104" s="52">
        <f t="shared" si="34"/>
        <v>0</v>
      </c>
      <c r="S104" s="6" t="str">
        <f t="shared" ca="1" si="43"/>
        <v/>
      </c>
      <c r="T104" s="55">
        <f t="shared" ca="1" si="44"/>
        <v>0</v>
      </c>
      <c r="U104" s="55">
        <f t="shared" ca="1" si="35"/>
        <v>0</v>
      </c>
      <c r="V104" s="69"/>
      <c r="W104" s="52">
        <f t="shared" si="45"/>
        <v>0</v>
      </c>
      <c r="X104" s="55">
        <f t="shared" ca="1" si="46"/>
        <v>0</v>
      </c>
      <c r="Y104" s="71"/>
      <c r="Z104" s="7"/>
      <c r="AA104" s="58">
        <f t="shared" ca="1" si="36"/>
        <v>0</v>
      </c>
    </row>
    <row r="105" spans="1:27" x14ac:dyDescent="0.25">
      <c r="A105" s="5">
        <v>100</v>
      </c>
      <c r="B105" s="135"/>
      <c r="C105" s="133"/>
      <c r="D105" s="133"/>
      <c r="E105" s="134"/>
      <c r="F105" s="56">
        <f t="shared" ca="1" si="38"/>
        <v>0</v>
      </c>
      <c r="G105" s="136"/>
      <c r="H105" s="6" t="str">
        <f t="shared" ca="1" si="39"/>
        <v/>
      </c>
      <c r="I105" s="55">
        <f t="shared" ca="1" si="40"/>
        <v>0</v>
      </c>
      <c r="J105" s="137"/>
      <c r="K105" s="53" t="str">
        <f t="shared" si="32"/>
        <v/>
      </c>
      <c r="L105" s="51" t="str">
        <f t="shared" si="41"/>
        <v/>
      </c>
      <c r="M105" s="59" t="s">
        <v>13</v>
      </c>
      <c r="N105" s="70"/>
      <c r="O105" s="131" t="str">
        <f t="shared" si="42"/>
        <v/>
      </c>
      <c r="P105" s="50" t="str">
        <f t="shared" si="37"/>
        <v/>
      </c>
      <c r="Q105" s="55">
        <f t="shared" ca="1" si="33"/>
        <v>0</v>
      </c>
      <c r="R105" s="52">
        <f t="shared" si="34"/>
        <v>0</v>
      </c>
      <c r="S105" s="6" t="str">
        <f t="shared" ca="1" si="43"/>
        <v/>
      </c>
      <c r="T105" s="55">
        <f t="shared" ca="1" si="44"/>
        <v>0</v>
      </c>
      <c r="U105" s="55">
        <f t="shared" ca="1" si="35"/>
        <v>0</v>
      </c>
      <c r="V105" s="69"/>
      <c r="W105" s="52">
        <f t="shared" si="45"/>
        <v>0</v>
      </c>
      <c r="X105" s="55">
        <f t="shared" ca="1" si="46"/>
        <v>0</v>
      </c>
      <c r="Y105" s="71"/>
      <c r="Z105" s="7"/>
      <c r="AA105" s="58">
        <f t="shared" ca="1" si="36"/>
        <v>0</v>
      </c>
    </row>
    <row r="106" spans="1:27" x14ac:dyDescent="0.25">
      <c r="A106" s="5">
        <v>101</v>
      </c>
      <c r="B106" s="135"/>
      <c r="C106" s="133"/>
      <c r="D106" s="133"/>
      <c r="E106" s="134"/>
      <c r="F106" s="56">
        <f t="shared" ca="1" si="38"/>
        <v>0</v>
      </c>
      <c r="G106" s="136"/>
      <c r="H106" s="6" t="str">
        <f t="shared" ca="1" si="39"/>
        <v/>
      </c>
      <c r="I106" s="55">
        <f t="shared" ca="1" si="40"/>
        <v>0</v>
      </c>
      <c r="J106" s="137"/>
      <c r="K106" s="53" t="str">
        <f t="shared" si="32"/>
        <v/>
      </c>
      <c r="L106" s="51" t="str">
        <f t="shared" si="41"/>
        <v/>
      </c>
      <c r="M106" s="59" t="s">
        <v>13</v>
      </c>
      <c r="N106" s="70"/>
      <c r="O106" s="131" t="str">
        <f t="shared" si="42"/>
        <v/>
      </c>
      <c r="P106" s="50" t="str">
        <f t="shared" si="37"/>
        <v/>
      </c>
      <c r="Q106" s="55">
        <f t="shared" ca="1" si="33"/>
        <v>0</v>
      </c>
      <c r="R106" s="52">
        <f t="shared" si="34"/>
        <v>0</v>
      </c>
      <c r="S106" s="6" t="str">
        <f t="shared" ca="1" si="43"/>
        <v/>
      </c>
      <c r="T106" s="55">
        <f t="shared" ca="1" si="44"/>
        <v>0</v>
      </c>
      <c r="U106" s="55">
        <f t="shared" ca="1" si="35"/>
        <v>0</v>
      </c>
      <c r="V106" s="69"/>
      <c r="W106" s="52">
        <f t="shared" si="45"/>
        <v>0</v>
      </c>
      <c r="X106" s="55">
        <f t="shared" ca="1" si="46"/>
        <v>0</v>
      </c>
      <c r="Y106" s="71"/>
      <c r="Z106" s="7"/>
      <c r="AA106" s="58">
        <f t="shared" ca="1" si="36"/>
        <v>0</v>
      </c>
    </row>
    <row r="107" spans="1:27" x14ac:dyDescent="0.25">
      <c r="A107" s="5">
        <v>102</v>
      </c>
      <c r="B107" s="135"/>
      <c r="C107" s="133"/>
      <c r="D107" s="133"/>
      <c r="E107" s="134"/>
      <c r="F107" s="56">
        <f t="shared" ca="1" si="38"/>
        <v>0</v>
      </c>
      <c r="G107" s="136"/>
      <c r="H107" s="6" t="str">
        <f t="shared" ca="1" si="39"/>
        <v/>
      </c>
      <c r="I107" s="55">
        <f t="shared" ca="1" si="40"/>
        <v>0</v>
      </c>
      <c r="J107" s="137"/>
      <c r="K107" s="53" t="str">
        <f t="shared" si="32"/>
        <v/>
      </c>
      <c r="L107" s="51" t="str">
        <f t="shared" si="41"/>
        <v/>
      </c>
      <c r="M107" s="59" t="s">
        <v>13</v>
      </c>
      <c r="N107" s="70"/>
      <c r="O107" s="131" t="str">
        <f t="shared" si="42"/>
        <v/>
      </c>
      <c r="P107" s="50" t="str">
        <f t="shared" si="37"/>
        <v/>
      </c>
      <c r="Q107" s="55">
        <f t="shared" ca="1" si="33"/>
        <v>0</v>
      </c>
      <c r="R107" s="52">
        <f t="shared" si="34"/>
        <v>0</v>
      </c>
      <c r="S107" s="6" t="str">
        <f t="shared" ca="1" si="43"/>
        <v/>
      </c>
      <c r="T107" s="55">
        <f t="shared" ca="1" si="44"/>
        <v>0</v>
      </c>
      <c r="U107" s="55">
        <f t="shared" ca="1" si="35"/>
        <v>0</v>
      </c>
      <c r="V107" s="69"/>
      <c r="W107" s="52">
        <f t="shared" si="45"/>
        <v>0</v>
      </c>
      <c r="X107" s="55">
        <f t="shared" ca="1" si="46"/>
        <v>0</v>
      </c>
      <c r="Y107" s="71"/>
      <c r="Z107" s="7"/>
      <c r="AA107" s="58">
        <f t="shared" ca="1" si="36"/>
        <v>0</v>
      </c>
    </row>
    <row r="108" spans="1:27" x14ac:dyDescent="0.25">
      <c r="A108" s="5">
        <v>103</v>
      </c>
      <c r="B108" s="135"/>
      <c r="C108" s="133"/>
      <c r="D108" s="133"/>
      <c r="E108" s="134"/>
      <c r="F108" s="56">
        <f t="shared" ca="1" si="38"/>
        <v>0</v>
      </c>
      <c r="G108" s="136"/>
      <c r="H108" s="6" t="str">
        <f t="shared" ca="1" si="39"/>
        <v/>
      </c>
      <c r="I108" s="55">
        <f t="shared" ca="1" si="40"/>
        <v>0</v>
      </c>
      <c r="J108" s="137"/>
      <c r="K108" s="53" t="str">
        <f t="shared" si="32"/>
        <v/>
      </c>
      <c r="L108" s="51" t="str">
        <f t="shared" si="41"/>
        <v/>
      </c>
      <c r="M108" s="59" t="s">
        <v>13</v>
      </c>
      <c r="N108" s="70"/>
      <c r="O108" s="131" t="str">
        <f t="shared" si="42"/>
        <v/>
      </c>
      <c r="P108" s="50" t="str">
        <f t="shared" si="37"/>
        <v/>
      </c>
      <c r="Q108" s="55">
        <f t="shared" ca="1" si="33"/>
        <v>0</v>
      </c>
      <c r="R108" s="52">
        <f t="shared" si="34"/>
        <v>0</v>
      </c>
      <c r="S108" s="6" t="str">
        <f t="shared" ca="1" si="43"/>
        <v/>
      </c>
      <c r="T108" s="55">
        <f t="shared" ca="1" si="44"/>
        <v>0</v>
      </c>
      <c r="U108" s="55">
        <f t="shared" ca="1" si="35"/>
        <v>0</v>
      </c>
      <c r="V108" s="69"/>
      <c r="W108" s="52">
        <f t="shared" si="45"/>
        <v>0</v>
      </c>
      <c r="X108" s="55">
        <f t="shared" ca="1" si="46"/>
        <v>0</v>
      </c>
      <c r="Y108" s="71"/>
      <c r="Z108" s="7"/>
      <c r="AA108" s="58">
        <f t="shared" ca="1" si="36"/>
        <v>0</v>
      </c>
    </row>
    <row r="109" spans="1:27" x14ac:dyDescent="0.25">
      <c r="A109" s="5">
        <v>104</v>
      </c>
      <c r="B109" s="135"/>
      <c r="C109" s="133"/>
      <c r="D109" s="133"/>
      <c r="E109" s="134"/>
      <c r="F109" s="56">
        <f t="shared" ca="1" si="38"/>
        <v>0</v>
      </c>
      <c r="G109" s="136"/>
      <c r="H109" s="6" t="str">
        <f t="shared" ca="1" si="39"/>
        <v/>
      </c>
      <c r="I109" s="55">
        <f t="shared" ca="1" si="40"/>
        <v>0</v>
      </c>
      <c r="J109" s="137"/>
      <c r="K109" s="53" t="str">
        <f t="shared" si="32"/>
        <v/>
      </c>
      <c r="L109" s="51" t="str">
        <f t="shared" si="41"/>
        <v/>
      </c>
      <c r="M109" s="59" t="s">
        <v>13</v>
      </c>
      <c r="N109" s="70"/>
      <c r="O109" s="131" t="str">
        <f t="shared" si="42"/>
        <v/>
      </c>
      <c r="P109" s="50" t="str">
        <f t="shared" si="37"/>
        <v/>
      </c>
      <c r="Q109" s="55">
        <f t="shared" ca="1" si="33"/>
        <v>0</v>
      </c>
      <c r="R109" s="52">
        <f t="shared" si="34"/>
        <v>0</v>
      </c>
      <c r="S109" s="6" t="str">
        <f t="shared" ca="1" si="43"/>
        <v/>
      </c>
      <c r="T109" s="55">
        <f t="shared" ca="1" si="44"/>
        <v>0</v>
      </c>
      <c r="U109" s="55">
        <f t="shared" ca="1" si="35"/>
        <v>0</v>
      </c>
      <c r="V109" s="69"/>
      <c r="W109" s="52">
        <f t="shared" si="45"/>
        <v>0</v>
      </c>
      <c r="X109" s="55">
        <f t="shared" ca="1" si="46"/>
        <v>0</v>
      </c>
      <c r="Y109" s="71"/>
      <c r="Z109" s="7"/>
      <c r="AA109" s="58">
        <f t="shared" ca="1" si="36"/>
        <v>0</v>
      </c>
    </row>
    <row r="110" spans="1:27" x14ac:dyDescent="0.25">
      <c r="A110" s="5">
        <v>105</v>
      </c>
      <c r="B110" s="135"/>
      <c r="C110" s="133"/>
      <c r="D110" s="133"/>
      <c r="E110" s="134"/>
      <c r="F110" s="56">
        <f t="shared" ca="1" si="38"/>
        <v>0</v>
      </c>
      <c r="G110" s="136"/>
      <c r="H110" s="6" t="str">
        <f t="shared" ca="1" si="39"/>
        <v/>
      </c>
      <c r="I110" s="55">
        <f t="shared" ca="1" si="40"/>
        <v>0</v>
      </c>
      <c r="J110" s="137"/>
      <c r="K110" s="53" t="str">
        <f t="shared" si="32"/>
        <v/>
      </c>
      <c r="L110" s="51" t="str">
        <f t="shared" si="41"/>
        <v/>
      </c>
      <c r="M110" s="59" t="s">
        <v>13</v>
      </c>
      <c r="N110" s="70"/>
      <c r="O110" s="131" t="str">
        <f t="shared" si="42"/>
        <v/>
      </c>
      <c r="P110" s="50" t="str">
        <f t="shared" si="37"/>
        <v/>
      </c>
      <c r="Q110" s="55">
        <f t="shared" ca="1" si="33"/>
        <v>0</v>
      </c>
      <c r="R110" s="52">
        <f t="shared" si="34"/>
        <v>0</v>
      </c>
      <c r="S110" s="6" t="str">
        <f t="shared" ca="1" si="43"/>
        <v/>
      </c>
      <c r="T110" s="55">
        <f t="shared" ca="1" si="44"/>
        <v>0</v>
      </c>
      <c r="U110" s="55">
        <f t="shared" ca="1" si="35"/>
        <v>0</v>
      </c>
      <c r="V110" s="69"/>
      <c r="W110" s="52">
        <f t="shared" si="45"/>
        <v>0</v>
      </c>
      <c r="X110" s="55">
        <f t="shared" ca="1" si="46"/>
        <v>0</v>
      </c>
      <c r="Y110" s="71"/>
      <c r="Z110" s="7"/>
      <c r="AA110" s="58">
        <f t="shared" ca="1" si="36"/>
        <v>0</v>
      </c>
    </row>
    <row r="111" spans="1:27" x14ac:dyDescent="0.25">
      <c r="A111" s="5">
        <v>106</v>
      </c>
      <c r="B111" s="135"/>
      <c r="C111" s="133"/>
      <c r="D111" s="133"/>
      <c r="E111" s="134"/>
      <c r="F111" s="56">
        <f t="shared" ca="1" si="38"/>
        <v>0</v>
      </c>
      <c r="G111" s="136"/>
      <c r="H111" s="6" t="str">
        <f t="shared" ca="1" si="39"/>
        <v/>
      </c>
      <c r="I111" s="55">
        <f t="shared" ca="1" si="40"/>
        <v>0</v>
      </c>
      <c r="J111" s="137"/>
      <c r="K111" s="53" t="str">
        <f t="shared" si="32"/>
        <v/>
      </c>
      <c r="L111" s="51" t="str">
        <f t="shared" si="41"/>
        <v/>
      </c>
      <c r="M111" s="59" t="s">
        <v>13</v>
      </c>
      <c r="N111" s="70"/>
      <c r="O111" s="131" t="str">
        <f t="shared" si="42"/>
        <v/>
      </c>
      <c r="P111" s="50" t="str">
        <f t="shared" si="37"/>
        <v/>
      </c>
      <c r="Q111" s="55">
        <f t="shared" ca="1" si="33"/>
        <v>0</v>
      </c>
      <c r="R111" s="52">
        <f t="shared" si="34"/>
        <v>0</v>
      </c>
      <c r="S111" s="6" t="str">
        <f t="shared" ca="1" si="43"/>
        <v/>
      </c>
      <c r="T111" s="55">
        <f t="shared" ca="1" si="44"/>
        <v>0</v>
      </c>
      <c r="U111" s="55">
        <f t="shared" ca="1" si="35"/>
        <v>0</v>
      </c>
      <c r="V111" s="69"/>
      <c r="W111" s="52">
        <f t="shared" si="45"/>
        <v>0</v>
      </c>
      <c r="X111" s="55">
        <f t="shared" ca="1" si="46"/>
        <v>0</v>
      </c>
      <c r="Y111" s="71"/>
      <c r="Z111" s="7"/>
      <c r="AA111" s="58">
        <f t="shared" ca="1" si="36"/>
        <v>0</v>
      </c>
    </row>
    <row r="112" spans="1:27" x14ac:dyDescent="0.25">
      <c r="A112" s="5">
        <v>107</v>
      </c>
      <c r="B112" s="135"/>
      <c r="C112" s="133"/>
      <c r="D112" s="133"/>
      <c r="E112" s="134"/>
      <c r="F112" s="56">
        <f t="shared" ca="1" si="38"/>
        <v>0</v>
      </c>
      <c r="G112" s="136"/>
      <c r="H112" s="6" t="str">
        <f t="shared" ca="1" si="39"/>
        <v/>
      </c>
      <c r="I112" s="55">
        <f t="shared" ca="1" si="40"/>
        <v>0</v>
      </c>
      <c r="J112" s="137"/>
      <c r="K112" s="53" t="str">
        <f t="shared" si="32"/>
        <v/>
      </c>
      <c r="L112" s="51" t="str">
        <f t="shared" si="41"/>
        <v/>
      </c>
      <c r="M112" s="59" t="s">
        <v>13</v>
      </c>
      <c r="N112" s="70"/>
      <c r="O112" s="131" t="str">
        <f t="shared" si="42"/>
        <v/>
      </c>
      <c r="P112" s="50" t="str">
        <f t="shared" si="37"/>
        <v/>
      </c>
      <c r="Q112" s="55">
        <f t="shared" ca="1" si="33"/>
        <v>0</v>
      </c>
      <c r="R112" s="52">
        <f t="shared" si="34"/>
        <v>0</v>
      </c>
      <c r="S112" s="6" t="str">
        <f t="shared" ca="1" si="43"/>
        <v/>
      </c>
      <c r="T112" s="55">
        <f t="shared" ca="1" si="44"/>
        <v>0</v>
      </c>
      <c r="U112" s="55">
        <f t="shared" ca="1" si="35"/>
        <v>0</v>
      </c>
      <c r="V112" s="69"/>
      <c r="W112" s="52">
        <f t="shared" si="45"/>
        <v>0</v>
      </c>
      <c r="X112" s="55">
        <f t="shared" ca="1" si="46"/>
        <v>0</v>
      </c>
      <c r="Y112" s="71"/>
      <c r="Z112" s="7"/>
      <c r="AA112" s="58">
        <f t="shared" ca="1" si="36"/>
        <v>0</v>
      </c>
    </row>
    <row r="113" spans="1:28" x14ac:dyDescent="0.25">
      <c r="A113" s="5">
        <v>108</v>
      </c>
      <c r="B113" s="135"/>
      <c r="C113" s="133"/>
      <c r="D113" s="133"/>
      <c r="E113" s="134"/>
      <c r="F113" s="56">
        <f t="shared" ca="1" si="38"/>
        <v>0</v>
      </c>
      <c r="G113" s="136"/>
      <c r="H113" s="6" t="str">
        <f t="shared" ca="1" si="39"/>
        <v/>
      </c>
      <c r="I113" s="55">
        <f t="shared" ca="1" si="40"/>
        <v>0</v>
      </c>
      <c r="J113" s="137"/>
      <c r="K113" s="53" t="str">
        <f t="shared" si="32"/>
        <v/>
      </c>
      <c r="L113" s="51" t="str">
        <f t="shared" si="41"/>
        <v/>
      </c>
      <c r="M113" s="59" t="s">
        <v>13</v>
      </c>
      <c r="N113" s="70"/>
      <c r="O113" s="131" t="str">
        <f t="shared" si="42"/>
        <v/>
      </c>
      <c r="P113" s="50" t="str">
        <f t="shared" si="37"/>
        <v/>
      </c>
      <c r="Q113" s="55">
        <f t="shared" ca="1" si="33"/>
        <v>0</v>
      </c>
      <c r="R113" s="52">
        <f t="shared" si="34"/>
        <v>0</v>
      </c>
      <c r="S113" s="6" t="str">
        <f t="shared" ca="1" si="43"/>
        <v/>
      </c>
      <c r="T113" s="55">
        <f t="shared" ca="1" si="44"/>
        <v>0</v>
      </c>
      <c r="U113" s="55">
        <f t="shared" ca="1" si="35"/>
        <v>0</v>
      </c>
      <c r="V113" s="69"/>
      <c r="W113" s="52">
        <f t="shared" si="45"/>
        <v>0</v>
      </c>
      <c r="X113" s="55">
        <f t="shared" ca="1" si="46"/>
        <v>0</v>
      </c>
      <c r="Y113" s="71"/>
      <c r="Z113" s="7"/>
      <c r="AA113" s="58">
        <f t="shared" ca="1" si="36"/>
        <v>0</v>
      </c>
    </row>
    <row r="114" spans="1:28" x14ac:dyDescent="0.25">
      <c r="A114" s="5">
        <v>109</v>
      </c>
      <c r="B114" s="135"/>
      <c r="C114" s="133"/>
      <c r="D114" s="133"/>
      <c r="E114" s="134"/>
      <c r="F114" s="56">
        <f t="shared" ca="1" si="38"/>
        <v>0</v>
      </c>
      <c r="G114" s="136"/>
      <c r="H114" s="6" t="str">
        <f t="shared" ca="1" si="39"/>
        <v/>
      </c>
      <c r="I114" s="55">
        <f t="shared" ca="1" si="40"/>
        <v>0</v>
      </c>
      <c r="J114" s="137"/>
      <c r="K114" s="53" t="str">
        <f t="shared" si="32"/>
        <v/>
      </c>
      <c r="L114" s="51" t="str">
        <f t="shared" si="41"/>
        <v/>
      </c>
      <c r="M114" s="59" t="s">
        <v>13</v>
      </c>
      <c r="N114" s="70"/>
      <c r="O114" s="131" t="str">
        <f t="shared" si="42"/>
        <v/>
      </c>
      <c r="P114" s="50" t="str">
        <f t="shared" si="37"/>
        <v/>
      </c>
      <c r="Q114" s="55">
        <f t="shared" ca="1" si="33"/>
        <v>0</v>
      </c>
      <c r="R114" s="52">
        <f t="shared" si="34"/>
        <v>0</v>
      </c>
      <c r="S114" s="6" t="str">
        <f t="shared" ca="1" si="43"/>
        <v/>
      </c>
      <c r="T114" s="55">
        <f t="shared" ca="1" si="44"/>
        <v>0</v>
      </c>
      <c r="U114" s="55">
        <f t="shared" ca="1" si="35"/>
        <v>0</v>
      </c>
      <c r="V114" s="69"/>
      <c r="W114" s="52">
        <f t="shared" si="45"/>
        <v>0</v>
      </c>
      <c r="X114" s="55">
        <f t="shared" ca="1" si="46"/>
        <v>0</v>
      </c>
      <c r="Y114" s="71"/>
      <c r="Z114" s="7"/>
      <c r="AA114" s="58">
        <f t="shared" ca="1" si="36"/>
        <v>0</v>
      </c>
    </row>
    <row r="115" spans="1:28" x14ac:dyDescent="0.25">
      <c r="A115" s="5">
        <v>110</v>
      </c>
      <c r="B115" s="135"/>
      <c r="C115" s="133"/>
      <c r="D115" s="133"/>
      <c r="E115" s="134"/>
      <c r="F115" s="56">
        <f t="shared" ca="1" si="38"/>
        <v>0</v>
      </c>
      <c r="G115" s="136"/>
      <c r="H115" s="6" t="str">
        <f t="shared" ca="1" si="39"/>
        <v/>
      </c>
      <c r="I115" s="55">
        <f t="shared" ca="1" si="40"/>
        <v>0</v>
      </c>
      <c r="J115" s="137"/>
      <c r="K115" s="53" t="str">
        <f t="shared" si="32"/>
        <v/>
      </c>
      <c r="L115" s="51" t="str">
        <f t="shared" si="41"/>
        <v/>
      </c>
      <c r="M115" s="59" t="s">
        <v>13</v>
      </c>
      <c r="N115" s="70"/>
      <c r="O115" s="131" t="str">
        <f t="shared" si="42"/>
        <v/>
      </c>
      <c r="P115" s="50" t="str">
        <f t="shared" si="37"/>
        <v/>
      </c>
      <c r="Q115" s="55">
        <f t="shared" ca="1" si="33"/>
        <v>0</v>
      </c>
      <c r="R115" s="52">
        <f t="shared" si="34"/>
        <v>0</v>
      </c>
      <c r="S115" s="6" t="str">
        <f t="shared" ca="1" si="43"/>
        <v/>
      </c>
      <c r="T115" s="55">
        <f t="shared" ca="1" si="44"/>
        <v>0</v>
      </c>
      <c r="U115" s="55">
        <f t="shared" ca="1" si="35"/>
        <v>0</v>
      </c>
      <c r="V115" s="69"/>
      <c r="W115" s="52">
        <f t="shared" si="45"/>
        <v>0</v>
      </c>
      <c r="X115" s="55">
        <f t="shared" ca="1" si="46"/>
        <v>0</v>
      </c>
      <c r="Y115" s="71"/>
      <c r="Z115" s="7"/>
      <c r="AA115" s="58">
        <f t="shared" ca="1" si="36"/>
        <v>0</v>
      </c>
    </row>
    <row r="116" spans="1:28" x14ac:dyDescent="0.25">
      <c r="A116" s="5">
        <v>111</v>
      </c>
      <c r="B116" s="135"/>
      <c r="C116" s="133"/>
      <c r="D116" s="133"/>
      <c r="E116" s="134"/>
      <c r="F116" s="56">
        <f t="shared" ca="1" si="38"/>
        <v>0</v>
      </c>
      <c r="G116" s="136"/>
      <c r="H116" s="6" t="str">
        <f t="shared" ca="1" si="39"/>
        <v/>
      </c>
      <c r="I116" s="55">
        <f t="shared" ca="1" si="40"/>
        <v>0</v>
      </c>
      <c r="J116" s="137"/>
      <c r="K116" s="53" t="str">
        <f t="shared" si="32"/>
        <v/>
      </c>
      <c r="L116" s="51" t="str">
        <f t="shared" si="41"/>
        <v/>
      </c>
      <c r="M116" s="59" t="s">
        <v>13</v>
      </c>
      <c r="N116" s="70"/>
      <c r="O116" s="131" t="str">
        <f t="shared" si="42"/>
        <v/>
      </c>
      <c r="P116" s="50" t="str">
        <f t="shared" si="37"/>
        <v/>
      </c>
      <c r="Q116" s="55">
        <f t="shared" ca="1" si="33"/>
        <v>0</v>
      </c>
      <c r="R116" s="52">
        <f t="shared" si="34"/>
        <v>0</v>
      </c>
      <c r="S116" s="6" t="str">
        <f t="shared" ca="1" si="43"/>
        <v/>
      </c>
      <c r="T116" s="55">
        <f t="shared" ca="1" si="44"/>
        <v>0</v>
      </c>
      <c r="U116" s="55">
        <f t="shared" ca="1" si="35"/>
        <v>0</v>
      </c>
      <c r="V116" s="69"/>
      <c r="W116" s="52">
        <f t="shared" si="45"/>
        <v>0</v>
      </c>
      <c r="X116" s="55">
        <f t="shared" ca="1" si="46"/>
        <v>0</v>
      </c>
      <c r="Y116" s="71"/>
      <c r="Z116" s="7"/>
      <c r="AA116" s="58">
        <f t="shared" ca="1" si="36"/>
        <v>0</v>
      </c>
    </row>
    <row r="117" spans="1:28" x14ac:dyDescent="0.25">
      <c r="A117" s="5">
        <v>112</v>
      </c>
      <c r="B117" s="135"/>
      <c r="C117" s="133"/>
      <c r="D117" s="133"/>
      <c r="E117" s="134"/>
      <c r="F117" s="56">
        <f t="shared" ca="1" si="38"/>
        <v>0</v>
      </c>
      <c r="G117" s="136"/>
      <c r="H117" s="6" t="str">
        <f t="shared" ca="1" si="39"/>
        <v/>
      </c>
      <c r="I117" s="55">
        <f t="shared" ca="1" si="40"/>
        <v>0</v>
      </c>
      <c r="J117" s="137"/>
      <c r="K117" s="53" t="str">
        <f t="shared" si="32"/>
        <v/>
      </c>
      <c r="L117" s="51" t="str">
        <f t="shared" si="41"/>
        <v/>
      </c>
      <c r="M117" s="59" t="s">
        <v>13</v>
      </c>
      <c r="N117" s="70"/>
      <c r="O117" s="131" t="str">
        <f t="shared" si="42"/>
        <v/>
      </c>
      <c r="P117" s="50" t="str">
        <f t="shared" si="37"/>
        <v/>
      </c>
      <c r="Q117" s="55">
        <f t="shared" ca="1" si="33"/>
        <v>0</v>
      </c>
      <c r="R117" s="52">
        <f t="shared" si="34"/>
        <v>0</v>
      </c>
      <c r="S117" s="6" t="str">
        <f t="shared" ca="1" si="43"/>
        <v/>
      </c>
      <c r="T117" s="55">
        <f t="shared" ca="1" si="44"/>
        <v>0</v>
      </c>
      <c r="U117" s="55">
        <f t="shared" ca="1" si="35"/>
        <v>0</v>
      </c>
      <c r="V117" s="69"/>
      <c r="W117" s="52">
        <f t="shared" si="45"/>
        <v>0</v>
      </c>
      <c r="X117" s="55">
        <f t="shared" ca="1" si="46"/>
        <v>0</v>
      </c>
      <c r="Y117" s="71"/>
      <c r="Z117" s="7"/>
      <c r="AA117" s="58">
        <f t="shared" ca="1" si="36"/>
        <v>0</v>
      </c>
    </row>
    <row r="118" spans="1:28" x14ac:dyDescent="0.25">
      <c r="A118" s="5">
        <v>113</v>
      </c>
      <c r="B118" s="135"/>
      <c r="C118" s="133"/>
      <c r="D118" s="133"/>
      <c r="E118" s="134"/>
      <c r="F118" s="56">
        <f t="shared" ca="1" si="38"/>
        <v>0</v>
      </c>
      <c r="G118" s="136"/>
      <c r="H118" s="6" t="str">
        <f t="shared" ca="1" si="39"/>
        <v/>
      </c>
      <c r="I118" s="55">
        <f t="shared" ca="1" si="40"/>
        <v>0</v>
      </c>
      <c r="J118" s="137"/>
      <c r="K118" s="53" t="str">
        <f t="shared" si="32"/>
        <v/>
      </c>
      <c r="L118" s="51" t="str">
        <f t="shared" si="41"/>
        <v/>
      </c>
      <c r="M118" s="59" t="s">
        <v>13</v>
      </c>
      <c r="N118" s="70"/>
      <c r="O118" s="131" t="str">
        <f t="shared" si="42"/>
        <v/>
      </c>
      <c r="P118" s="50" t="str">
        <f t="shared" si="37"/>
        <v/>
      </c>
      <c r="Q118" s="55">
        <f t="shared" ca="1" si="33"/>
        <v>0</v>
      </c>
      <c r="R118" s="52">
        <f t="shared" si="34"/>
        <v>0</v>
      </c>
      <c r="S118" s="6" t="str">
        <f t="shared" ca="1" si="43"/>
        <v/>
      </c>
      <c r="T118" s="55">
        <f t="shared" ca="1" si="44"/>
        <v>0</v>
      </c>
      <c r="U118" s="55">
        <f t="shared" ca="1" si="35"/>
        <v>0</v>
      </c>
      <c r="V118" s="69"/>
      <c r="W118" s="52">
        <f t="shared" si="45"/>
        <v>0</v>
      </c>
      <c r="X118" s="55">
        <f t="shared" ca="1" si="46"/>
        <v>0</v>
      </c>
      <c r="Y118" s="71"/>
      <c r="Z118" s="7"/>
      <c r="AA118" s="58">
        <f t="shared" ca="1" si="36"/>
        <v>0</v>
      </c>
    </row>
    <row r="119" spans="1:28" x14ac:dyDescent="0.25">
      <c r="A119" s="5">
        <v>114</v>
      </c>
      <c r="B119" s="135"/>
      <c r="C119" s="133"/>
      <c r="D119" s="133"/>
      <c r="E119" s="134"/>
      <c r="F119" s="56">
        <f t="shared" ca="1" si="38"/>
        <v>0</v>
      </c>
      <c r="G119" s="136"/>
      <c r="H119" s="6" t="str">
        <f t="shared" ca="1" si="39"/>
        <v/>
      </c>
      <c r="I119" s="55">
        <f t="shared" ca="1" si="40"/>
        <v>0</v>
      </c>
      <c r="J119" s="137"/>
      <c r="K119" s="53" t="str">
        <f t="shared" si="32"/>
        <v/>
      </c>
      <c r="L119" s="51" t="str">
        <f t="shared" si="41"/>
        <v/>
      </c>
      <c r="M119" s="59" t="s">
        <v>13</v>
      </c>
      <c r="N119" s="70"/>
      <c r="O119" s="131" t="str">
        <f t="shared" si="42"/>
        <v/>
      </c>
      <c r="P119" s="50" t="str">
        <f t="shared" si="37"/>
        <v/>
      </c>
      <c r="Q119" s="55">
        <f t="shared" ca="1" si="33"/>
        <v>0</v>
      </c>
      <c r="R119" s="52">
        <f t="shared" si="34"/>
        <v>0</v>
      </c>
      <c r="S119" s="6" t="str">
        <f t="shared" ca="1" si="43"/>
        <v/>
      </c>
      <c r="T119" s="55">
        <f t="shared" ca="1" si="44"/>
        <v>0</v>
      </c>
      <c r="U119" s="55">
        <f t="shared" ca="1" si="35"/>
        <v>0</v>
      </c>
      <c r="V119" s="69"/>
      <c r="W119" s="52">
        <f t="shared" si="45"/>
        <v>0</v>
      </c>
      <c r="X119" s="55">
        <f t="shared" ca="1" si="46"/>
        <v>0</v>
      </c>
      <c r="Y119" s="71"/>
      <c r="Z119" s="7"/>
      <c r="AA119" s="58">
        <f t="shared" ca="1" si="36"/>
        <v>0</v>
      </c>
      <c r="AB119" s="12"/>
    </row>
    <row r="120" spans="1:28" x14ac:dyDescent="0.25">
      <c r="A120" s="5">
        <v>115</v>
      </c>
      <c r="B120" s="135"/>
      <c r="C120" s="133"/>
      <c r="D120" s="133"/>
      <c r="E120" s="134"/>
      <c r="F120" s="56">
        <f t="shared" ca="1" si="38"/>
        <v>0</v>
      </c>
      <c r="G120" s="136"/>
      <c r="H120" s="6" t="str">
        <f t="shared" ca="1" si="39"/>
        <v/>
      </c>
      <c r="I120" s="55">
        <f t="shared" ca="1" si="40"/>
        <v>0</v>
      </c>
      <c r="J120" s="137"/>
      <c r="K120" s="53" t="str">
        <f t="shared" si="32"/>
        <v/>
      </c>
      <c r="L120" s="51" t="str">
        <f t="shared" si="41"/>
        <v/>
      </c>
      <c r="M120" s="59" t="s">
        <v>13</v>
      </c>
      <c r="N120" s="70"/>
      <c r="O120" s="131" t="str">
        <f t="shared" si="42"/>
        <v/>
      </c>
      <c r="P120" s="50" t="str">
        <f t="shared" si="37"/>
        <v/>
      </c>
      <c r="Q120" s="55">
        <f t="shared" ca="1" si="33"/>
        <v>0</v>
      </c>
      <c r="R120" s="52">
        <f t="shared" si="34"/>
        <v>0</v>
      </c>
      <c r="S120" s="6" t="str">
        <f t="shared" ca="1" si="43"/>
        <v/>
      </c>
      <c r="T120" s="55">
        <f t="shared" ca="1" si="44"/>
        <v>0</v>
      </c>
      <c r="U120" s="55">
        <f t="shared" ca="1" si="35"/>
        <v>0</v>
      </c>
      <c r="V120" s="69"/>
      <c r="W120" s="52">
        <f t="shared" si="45"/>
        <v>0</v>
      </c>
      <c r="X120" s="55">
        <f t="shared" ca="1" si="46"/>
        <v>0</v>
      </c>
      <c r="Y120" s="71"/>
      <c r="Z120" s="7"/>
      <c r="AA120" s="58">
        <f t="shared" ca="1" si="36"/>
        <v>0</v>
      </c>
      <c r="AB120" s="12"/>
    </row>
    <row r="121" spans="1:28" x14ac:dyDescent="0.25">
      <c r="A121" s="5">
        <v>116</v>
      </c>
      <c r="B121" s="135"/>
      <c r="C121" s="133"/>
      <c r="D121" s="133"/>
      <c r="E121" s="134"/>
      <c r="F121" s="56">
        <f t="shared" ca="1" si="38"/>
        <v>0</v>
      </c>
      <c r="G121" s="136"/>
      <c r="H121" s="6" t="str">
        <f t="shared" ca="1" si="39"/>
        <v/>
      </c>
      <c r="I121" s="55">
        <f t="shared" ca="1" si="40"/>
        <v>0</v>
      </c>
      <c r="J121" s="137"/>
      <c r="K121" s="53" t="str">
        <f t="shared" si="32"/>
        <v/>
      </c>
      <c r="L121" s="51" t="str">
        <f t="shared" si="41"/>
        <v/>
      </c>
      <c r="M121" s="59" t="s">
        <v>13</v>
      </c>
      <c r="N121" s="70"/>
      <c r="O121" s="131" t="str">
        <f t="shared" si="42"/>
        <v/>
      </c>
      <c r="P121" s="50" t="str">
        <f t="shared" si="37"/>
        <v/>
      </c>
      <c r="Q121" s="55">
        <f t="shared" ca="1" si="33"/>
        <v>0</v>
      </c>
      <c r="R121" s="52">
        <f t="shared" si="34"/>
        <v>0</v>
      </c>
      <c r="S121" s="6" t="str">
        <f t="shared" ca="1" si="43"/>
        <v/>
      </c>
      <c r="T121" s="55">
        <f t="shared" ca="1" si="44"/>
        <v>0</v>
      </c>
      <c r="U121" s="55">
        <f t="shared" ca="1" si="35"/>
        <v>0</v>
      </c>
      <c r="V121" s="69"/>
      <c r="W121" s="52">
        <f t="shared" si="45"/>
        <v>0</v>
      </c>
      <c r="X121" s="55">
        <f t="shared" ca="1" si="46"/>
        <v>0</v>
      </c>
      <c r="Y121" s="71"/>
      <c r="Z121" s="7"/>
      <c r="AA121" s="58">
        <f t="shared" ca="1" si="36"/>
        <v>0</v>
      </c>
      <c r="AB121" s="12"/>
    </row>
    <row r="122" spans="1:28" x14ac:dyDescent="0.25">
      <c r="A122" s="5">
        <v>117</v>
      </c>
      <c r="B122" s="135"/>
      <c r="C122" s="133"/>
      <c r="D122" s="133"/>
      <c r="E122" s="134"/>
      <c r="F122" s="56">
        <f t="shared" ca="1" si="38"/>
        <v>0</v>
      </c>
      <c r="G122" s="136"/>
      <c r="H122" s="6" t="str">
        <f t="shared" ca="1" si="39"/>
        <v/>
      </c>
      <c r="I122" s="55">
        <f t="shared" ca="1" si="40"/>
        <v>0</v>
      </c>
      <c r="J122" s="137"/>
      <c r="K122" s="53" t="str">
        <f t="shared" si="32"/>
        <v/>
      </c>
      <c r="L122" s="51" t="str">
        <f t="shared" si="41"/>
        <v/>
      </c>
      <c r="M122" s="59" t="s">
        <v>13</v>
      </c>
      <c r="N122" s="70"/>
      <c r="O122" s="131" t="str">
        <f t="shared" si="42"/>
        <v/>
      </c>
      <c r="P122" s="50" t="str">
        <f t="shared" si="37"/>
        <v/>
      </c>
      <c r="Q122" s="55">
        <f t="shared" ca="1" si="33"/>
        <v>0</v>
      </c>
      <c r="R122" s="52">
        <f t="shared" si="34"/>
        <v>0</v>
      </c>
      <c r="S122" s="6" t="str">
        <f t="shared" ca="1" si="43"/>
        <v/>
      </c>
      <c r="T122" s="55">
        <f t="shared" ca="1" si="44"/>
        <v>0</v>
      </c>
      <c r="U122" s="55">
        <f t="shared" ca="1" si="35"/>
        <v>0</v>
      </c>
      <c r="V122" s="69"/>
      <c r="W122" s="52">
        <f t="shared" si="45"/>
        <v>0</v>
      </c>
      <c r="X122" s="55">
        <f t="shared" ca="1" si="46"/>
        <v>0</v>
      </c>
      <c r="Y122" s="71"/>
      <c r="Z122" s="7"/>
      <c r="AA122" s="58">
        <f t="shared" ca="1" si="36"/>
        <v>0</v>
      </c>
      <c r="AB122" s="13"/>
    </row>
    <row r="123" spans="1:28" x14ac:dyDescent="0.25">
      <c r="A123" s="5">
        <v>118</v>
      </c>
      <c r="B123" s="135"/>
      <c r="C123" s="133"/>
      <c r="D123" s="133"/>
      <c r="E123" s="134"/>
      <c r="F123" s="56">
        <f t="shared" ca="1" si="38"/>
        <v>0</v>
      </c>
      <c r="G123" s="136"/>
      <c r="H123" s="6" t="str">
        <f t="shared" ca="1" si="39"/>
        <v/>
      </c>
      <c r="I123" s="55">
        <f t="shared" ca="1" si="40"/>
        <v>0</v>
      </c>
      <c r="J123" s="137"/>
      <c r="K123" s="53" t="str">
        <f t="shared" si="32"/>
        <v/>
      </c>
      <c r="L123" s="51" t="str">
        <f t="shared" si="41"/>
        <v/>
      </c>
      <c r="M123" s="59" t="s">
        <v>13</v>
      </c>
      <c r="N123" s="70"/>
      <c r="O123" s="131" t="str">
        <f t="shared" si="42"/>
        <v/>
      </c>
      <c r="P123" s="50" t="str">
        <f t="shared" si="37"/>
        <v/>
      </c>
      <c r="Q123" s="55">
        <f t="shared" ca="1" si="33"/>
        <v>0</v>
      </c>
      <c r="R123" s="52">
        <f t="shared" si="34"/>
        <v>0</v>
      </c>
      <c r="S123" s="6" t="str">
        <f t="shared" ca="1" si="43"/>
        <v/>
      </c>
      <c r="T123" s="55">
        <f t="shared" ca="1" si="44"/>
        <v>0</v>
      </c>
      <c r="U123" s="55">
        <f t="shared" ca="1" si="35"/>
        <v>0</v>
      </c>
      <c r="V123" s="69"/>
      <c r="W123" s="52">
        <f t="shared" si="45"/>
        <v>0</v>
      </c>
      <c r="X123" s="55">
        <f t="shared" ca="1" si="46"/>
        <v>0</v>
      </c>
      <c r="Y123" s="71"/>
      <c r="Z123" s="7"/>
      <c r="AA123" s="58">
        <f t="shared" ca="1" si="36"/>
        <v>0</v>
      </c>
      <c r="AB123" s="13"/>
    </row>
    <row r="124" spans="1:28" x14ac:dyDescent="0.25">
      <c r="A124" s="5">
        <v>119</v>
      </c>
      <c r="B124" s="135"/>
      <c r="C124" s="133"/>
      <c r="D124" s="133"/>
      <c r="E124" s="134"/>
      <c r="F124" s="56">
        <f t="shared" ca="1" si="38"/>
        <v>0</v>
      </c>
      <c r="G124" s="136"/>
      <c r="H124" s="6" t="str">
        <f t="shared" ca="1" si="39"/>
        <v/>
      </c>
      <c r="I124" s="55">
        <f t="shared" ca="1" si="40"/>
        <v>0</v>
      </c>
      <c r="J124" s="137"/>
      <c r="K124" s="53" t="str">
        <f t="shared" si="32"/>
        <v/>
      </c>
      <c r="L124" s="51" t="str">
        <f t="shared" si="41"/>
        <v/>
      </c>
      <c r="M124" s="59" t="s">
        <v>13</v>
      </c>
      <c r="N124" s="70"/>
      <c r="O124" s="131" t="str">
        <f t="shared" si="42"/>
        <v/>
      </c>
      <c r="P124" s="50" t="str">
        <f t="shared" si="37"/>
        <v/>
      </c>
      <c r="Q124" s="55">
        <f t="shared" ca="1" si="33"/>
        <v>0</v>
      </c>
      <c r="R124" s="52">
        <f t="shared" si="34"/>
        <v>0</v>
      </c>
      <c r="S124" s="6" t="str">
        <f t="shared" ca="1" si="43"/>
        <v/>
      </c>
      <c r="T124" s="55">
        <f t="shared" ca="1" si="44"/>
        <v>0</v>
      </c>
      <c r="U124" s="55">
        <f t="shared" ca="1" si="35"/>
        <v>0</v>
      </c>
      <c r="V124" s="69"/>
      <c r="W124" s="52">
        <f t="shared" si="45"/>
        <v>0</v>
      </c>
      <c r="X124" s="55">
        <f t="shared" ca="1" si="46"/>
        <v>0</v>
      </c>
      <c r="Y124" s="71"/>
      <c r="Z124" s="7"/>
      <c r="AA124" s="58">
        <f t="shared" ca="1" si="36"/>
        <v>0</v>
      </c>
      <c r="AB124" s="13"/>
    </row>
    <row r="125" spans="1:28" x14ac:dyDescent="0.25">
      <c r="A125" s="5">
        <v>120</v>
      </c>
      <c r="B125" s="135"/>
      <c r="C125" s="133"/>
      <c r="D125" s="133"/>
      <c r="E125" s="134"/>
      <c r="F125" s="56">
        <f t="shared" ca="1" si="38"/>
        <v>0</v>
      </c>
      <c r="G125" s="136"/>
      <c r="H125" s="6" t="str">
        <f t="shared" ca="1" si="39"/>
        <v/>
      </c>
      <c r="I125" s="55">
        <f t="shared" ca="1" si="40"/>
        <v>0</v>
      </c>
      <c r="J125" s="137"/>
      <c r="K125" s="53" t="str">
        <f t="shared" si="32"/>
        <v/>
      </c>
      <c r="L125" s="51" t="str">
        <f t="shared" si="41"/>
        <v/>
      </c>
      <c r="M125" s="59" t="s">
        <v>13</v>
      </c>
      <c r="N125" s="70"/>
      <c r="O125" s="131" t="str">
        <f t="shared" si="42"/>
        <v/>
      </c>
      <c r="P125" s="50" t="str">
        <f t="shared" si="37"/>
        <v/>
      </c>
      <c r="Q125" s="55">
        <f t="shared" ca="1" si="33"/>
        <v>0</v>
      </c>
      <c r="R125" s="52">
        <f t="shared" si="34"/>
        <v>0</v>
      </c>
      <c r="S125" s="6" t="str">
        <f t="shared" ca="1" si="43"/>
        <v/>
      </c>
      <c r="T125" s="55">
        <f t="shared" ca="1" si="44"/>
        <v>0</v>
      </c>
      <c r="U125" s="55">
        <f t="shared" ca="1" si="35"/>
        <v>0</v>
      </c>
      <c r="V125" s="69"/>
      <c r="W125" s="52">
        <f t="shared" si="45"/>
        <v>0</v>
      </c>
      <c r="X125" s="55">
        <f t="shared" ca="1" si="46"/>
        <v>0</v>
      </c>
      <c r="Y125" s="71"/>
      <c r="Z125" s="7"/>
      <c r="AA125" s="58">
        <f t="shared" ca="1" si="36"/>
        <v>0</v>
      </c>
      <c r="AB125" s="13"/>
    </row>
    <row r="126" spans="1:28" x14ac:dyDescent="0.25">
      <c r="A126" s="5">
        <v>121</v>
      </c>
      <c r="B126" s="135"/>
      <c r="C126" s="133"/>
      <c r="D126" s="133"/>
      <c r="E126" s="134"/>
      <c r="F126" s="56">
        <f t="shared" ca="1" si="38"/>
        <v>0</v>
      </c>
      <c r="G126" s="136"/>
      <c r="H126" s="6" t="str">
        <f t="shared" ca="1" si="39"/>
        <v/>
      </c>
      <c r="I126" s="55">
        <f t="shared" ca="1" si="40"/>
        <v>0</v>
      </c>
      <c r="J126" s="137"/>
      <c r="K126" s="53" t="str">
        <f t="shared" si="32"/>
        <v/>
      </c>
      <c r="L126" s="51" t="str">
        <f t="shared" si="41"/>
        <v/>
      </c>
      <c r="M126" s="59" t="s">
        <v>13</v>
      </c>
      <c r="N126" s="70"/>
      <c r="O126" s="131" t="str">
        <f t="shared" si="42"/>
        <v/>
      </c>
      <c r="P126" s="50" t="str">
        <f t="shared" si="37"/>
        <v/>
      </c>
      <c r="Q126" s="55">
        <f t="shared" ca="1" si="33"/>
        <v>0</v>
      </c>
      <c r="R126" s="52">
        <f t="shared" si="34"/>
        <v>0</v>
      </c>
      <c r="S126" s="6" t="str">
        <f t="shared" ca="1" si="43"/>
        <v/>
      </c>
      <c r="T126" s="55">
        <f t="shared" ca="1" si="44"/>
        <v>0</v>
      </c>
      <c r="U126" s="55">
        <f t="shared" ca="1" si="35"/>
        <v>0</v>
      </c>
      <c r="V126" s="69"/>
      <c r="W126" s="52">
        <f t="shared" si="45"/>
        <v>0</v>
      </c>
      <c r="X126" s="55">
        <f t="shared" ca="1" si="46"/>
        <v>0</v>
      </c>
      <c r="Y126" s="71"/>
      <c r="Z126" s="7"/>
      <c r="AA126" s="58">
        <f t="shared" ca="1" si="36"/>
        <v>0</v>
      </c>
      <c r="AB126" s="13"/>
    </row>
    <row r="127" spans="1:28" x14ac:dyDescent="0.25">
      <c r="A127" s="5">
        <v>122</v>
      </c>
      <c r="B127" s="135"/>
      <c r="C127" s="133"/>
      <c r="D127" s="133"/>
      <c r="E127" s="134"/>
      <c r="F127" s="56">
        <f t="shared" ca="1" si="38"/>
        <v>0</v>
      </c>
      <c r="G127" s="136"/>
      <c r="H127" s="6" t="str">
        <f t="shared" ca="1" si="39"/>
        <v/>
      </c>
      <c r="I127" s="55">
        <f t="shared" ca="1" si="40"/>
        <v>0</v>
      </c>
      <c r="J127" s="137"/>
      <c r="K127" s="53" t="str">
        <f t="shared" si="32"/>
        <v/>
      </c>
      <c r="L127" s="51" t="str">
        <f t="shared" si="41"/>
        <v/>
      </c>
      <c r="M127" s="59" t="s">
        <v>13</v>
      </c>
      <c r="N127" s="70"/>
      <c r="O127" s="131" t="str">
        <f t="shared" si="42"/>
        <v/>
      </c>
      <c r="P127" s="50" t="str">
        <f t="shared" si="37"/>
        <v/>
      </c>
      <c r="Q127" s="55">
        <f t="shared" ca="1" si="33"/>
        <v>0</v>
      </c>
      <c r="R127" s="52">
        <f t="shared" si="34"/>
        <v>0</v>
      </c>
      <c r="S127" s="6" t="str">
        <f t="shared" ca="1" si="43"/>
        <v/>
      </c>
      <c r="T127" s="55">
        <f t="shared" ca="1" si="44"/>
        <v>0</v>
      </c>
      <c r="U127" s="55">
        <f t="shared" ca="1" si="35"/>
        <v>0</v>
      </c>
      <c r="V127" s="69"/>
      <c r="W127" s="52">
        <f t="shared" si="45"/>
        <v>0</v>
      </c>
      <c r="X127" s="55">
        <f t="shared" ca="1" si="46"/>
        <v>0</v>
      </c>
      <c r="Y127" s="71"/>
      <c r="Z127" s="7"/>
      <c r="AA127" s="58">
        <f t="shared" ca="1" si="36"/>
        <v>0</v>
      </c>
      <c r="AB127" s="12"/>
    </row>
    <row r="128" spans="1:28" x14ac:dyDescent="0.25">
      <c r="A128" s="5">
        <v>123</v>
      </c>
      <c r="B128" s="135"/>
      <c r="C128" s="133"/>
      <c r="D128" s="133"/>
      <c r="E128" s="134"/>
      <c r="F128" s="56">
        <f t="shared" ca="1" si="38"/>
        <v>0</v>
      </c>
      <c r="G128" s="136"/>
      <c r="H128" s="6" t="str">
        <f t="shared" ca="1" si="39"/>
        <v/>
      </c>
      <c r="I128" s="55">
        <f t="shared" ca="1" si="40"/>
        <v>0</v>
      </c>
      <c r="J128" s="137"/>
      <c r="K128" s="53" t="str">
        <f t="shared" si="32"/>
        <v/>
      </c>
      <c r="L128" s="51" t="str">
        <f t="shared" si="41"/>
        <v/>
      </c>
      <c r="M128" s="59" t="s">
        <v>13</v>
      </c>
      <c r="N128" s="70"/>
      <c r="O128" s="131" t="str">
        <f t="shared" si="42"/>
        <v/>
      </c>
      <c r="P128" s="50" t="str">
        <f t="shared" si="37"/>
        <v/>
      </c>
      <c r="Q128" s="55">
        <f t="shared" ca="1" si="33"/>
        <v>0</v>
      </c>
      <c r="R128" s="52">
        <f t="shared" si="34"/>
        <v>0</v>
      </c>
      <c r="S128" s="6" t="str">
        <f t="shared" ca="1" si="43"/>
        <v/>
      </c>
      <c r="T128" s="55">
        <f t="shared" ca="1" si="44"/>
        <v>0</v>
      </c>
      <c r="U128" s="55">
        <f t="shared" ca="1" si="35"/>
        <v>0</v>
      </c>
      <c r="V128" s="69"/>
      <c r="W128" s="52">
        <f t="shared" si="45"/>
        <v>0</v>
      </c>
      <c r="X128" s="55">
        <f t="shared" ca="1" si="46"/>
        <v>0</v>
      </c>
      <c r="Y128" s="71"/>
      <c r="Z128" s="7"/>
      <c r="AA128" s="58">
        <f t="shared" ca="1" si="36"/>
        <v>0</v>
      </c>
    </row>
    <row r="129" spans="1:28" ht="18.75" x14ac:dyDescent="0.25">
      <c r="A129" s="5">
        <v>124</v>
      </c>
      <c r="B129" s="135"/>
      <c r="C129" s="133"/>
      <c r="D129" s="133"/>
      <c r="E129" s="134"/>
      <c r="F129" s="56">
        <f t="shared" ca="1" si="38"/>
        <v>0</v>
      </c>
      <c r="G129" s="136"/>
      <c r="H129" s="6" t="str">
        <f t="shared" ca="1" si="39"/>
        <v/>
      </c>
      <c r="I129" s="55">
        <f t="shared" ca="1" si="40"/>
        <v>0</v>
      </c>
      <c r="J129" s="137"/>
      <c r="K129" s="53" t="str">
        <f t="shared" si="32"/>
        <v/>
      </c>
      <c r="L129" s="51" t="str">
        <f t="shared" si="41"/>
        <v/>
      </c>
      <c r="M129" s="59" t="s">
        <v>13</v>
      </c>
      <c r="N129" s="70"/>
      <c r="O129" s="131" t="str">
        <f t="shared" si="42"/>
        <v/>
      </c>
      <c r="P129" s="50" t="str">
        <f t="shared" si="37"/>
        <v/>
      </c>
      <c r="Q129" s="55">
        <f t="shared" ca="1" si="33"/>
        <v>0</v>
      </c>
      <c r="R129" s="52">
        <f t="shared" si="34"/>
        <v>0</v>
      </c>
      <c r="S129" s="6" t="str">
        <f t="shared" ca="1" si="43"/>
        <v/>
      </c>
      <c r="T129" s="55">
        <f t="shared" ca="1" si="44"/>
        <v>0</v>
      </c>
      <c r="U129" s="55">
        <f t="shared" ca="1" si="35"/>
        <v>0</v>
      </c>
      <c r="V129" s="69"/>
      <c r="W129" s="52">
        <f t="shared" si="45"/>
        <v>0</v>
      </c>
      <c r="X129" s="55">
        <f t="shared" ca="1" si="46"/>
        <v>0</v>
      </c>
      <c r="Y129" s="71"/>
      <c r="Z129" s="7"/>
      <c r="AA129" s="58">
        <f t="shared" ca="1" si="36"/>
        <v>0</v>
      </c>
      <c r="AB129" s="11"/>
    </row>
    <row r="130" spans="1:28" x14ac:dyDescent="0.25">
      <c r="A130" s="5">
        <v>125</v>
      </c>
      <c r="B130" s="135"/>
      <c r="C130" s="133"/>
      <c r="D130" s="133"/>
      <c r="E130" s="134"/>
      <c r="F130" s="56">
        <f t="shared" ca="1" si="38"/>
        <v>0</v>
      </c>
      <c r="G130" s="136"/>
      <c r="H130" s="6" t="str">
        <f t="shared" ca="1" si="39"/>
        <v/>
      </c>
      <c r="I130" s="55">
        <f t="shared" ca="1" si="40"/>
        <v>0</v>
      </c>
      <c r="J130" s="137"/>
      <c r="K130" s="53" t="str">
        <f t="shared" si="32"/>
        <v/>
      </c>
      <c r="L130" s="51" t="str">
        <f t="shared" si="41"/>
        <v/>
      </c>
      <c r="M130" s="59" t="s">
        <v>13</v>
      </c>
      <c r="N130" s="70"/>
      <c r="O130" s="131" t="str">
        <f t="shared" si="42"/>
        <v/>
      </c>
      <c r="P130" s="50" t="str">
        <f t="shared" si="37"/>
        <v/>
      </c>
      <c r="Q130" s="55">
        <f t="shared" ca="1" si="33"/>
        <v>0</v>
      </c>
      <c r="R130" s="52">
        <f t="shared" si="34"/>
        <v>0</v>
      </c>
      <c r="S130" s="6" t="str">
        <f t="shared" ca="1" si="43"/>
        <v/>
      </c>
      <c r="T130" s="55">
        <f t="shared" ca="1" si="44"/>
        <v>0</v>
      </c>
      <c r="U130" s="55">
        <f t="shared" ca="1" si="35"/>
        <v>0</v>
      </c>
      <c r="V130" s="69"/>
      <c r="W130" s="52">
        <f t="shared" si="45"/>
        <v>0</v>
      </c>
      <c r="X130" s="55">
        <f t="shared" ca="1" si="46"/>
        <v>0</v>
      </c>
      <c r="Y130" s="71"/>
      <c r="Z130" s="7"/>
      <c r="AA130" s="58">
        <f t="shared" ca="1" si="36"/>
        <v>0</v>
      </c>
    </row>
    <row r="131" spans="1:28" x14ac:dyDescent="0.25">
      <c r="A131" s="5">
        <v>126</v>
      </c>
      <c r="B131" s="135"/>
      <c r="C131" s="133"/>
      <c r="D131" s="133"/>
      <c r="E131" s="134"/>
      <c r="F131" s="56">
        <f t="shared" ca="1" si="38"/>
        <v>0</v>
      </c>
      <c r="G131" s="136"/>
      <c r="H131" s="6" t="str">
        <f t="shared" ca="1" si="39"/>
        <v/>
      </c>
      <c r="I131" s="55">
        <f t="shared" ca="1" si="40"/>
        <v>0</v>
      </c>
      <c r="J131" s="137"/>
      <c r="K131" s="53" t="str">
        <f t="shared" si="32"/>
        <v/>
      </c>
      <c r="L131" s="51" t="str">
        <f t="shared" si="41"/>
        <v/>
      </c>
      <c r="M131" s="59" t="s">
        <v>13</v>
      </c>
      <c r="N131" s="70"/>
      <c r="O131" s="131" t="str">
        <f t="shared" si="42"/>
        <v/>
      </c>
      <c r="P131" s="50" t="str">
        <f t="shared" si="37"/>
        <v/>
      </c>
      <c r="Q131" s="55">
        <f t="shared" ca="1" si="33"/>
        <v>0</v>
      </c>
      <c r="R131" s="52">
        <f t="shared" si="34"/>
        <v>0</v>
      </c>
      <c r="S131" s="6" t="str">
        <f t="shared" ca="1" si="43"/>
        <v/>
      </c>
      <c r="T131" s="55">
        <f t="shared" ca="1" si="44"/>
        <v>0</v>
      </c>
      <c r="U131" s="55">
        <f t="shared" ca="1" si="35"/>
        <v>0</v>
      </c>
      <c r="V131" s="69"/>
      <c r="W131" s="52">
        <f t="shared" si="45"/>
        <v>0</v>
      </c>
      <c r="X131" s="55">
        <f t="shared" ca="1" si="46"/>
        <v>0</v>
      </c>
      <c r="Y131" s="71"/>
      <c r="Z131" s="7"/>
      <c r="AA131" s="58">
        <f t="shared" ca="1" si="36"/>
        <v>0</v>
      </c>
    </row>
    <row r="132" spans="1:28" x14ac:dyDescent="0.25">
      <c r="A132" s="5">
        <v>127</v>
      </c>
      <c r="B132" s="135"/>
      <c r="C132" s="133"/>
      <c r="D132" s="133"/>
      <c r="E132" s="134"/>
      <c r="F132" s="56">
        <f t="shared" ca="1" si="38"/>
        <v>0</v>
      </c>
      <c r="G132" s="136"/>
      <c r="H132" s="6" t="str">
        <f t="shared" ca="1" si="39"/>
        <v/>
      </c>
      <c r="I132" s="55">
        <f t="shared" ca="1" si="40"/>
        <v>0</v>
      </c>
      <c r="J132" s="137"/>
      <c r="K132" s="53" t="str">
        <f t="shared" si="32"/>
        <v/>
      </c>
      <c r="L132" s="51" t="str">
        <f t="shared" si="41"/>
        <v/>
      </c>
      <c r="M132" s="59" t="s">
        <v>13</v>
      </c>
      <c r="N132" s="70"/>
      <c r="O132" s="131" t="str">
        <f t="shared" si="42"/>
        <v/>
      </c>
      <c r="P132" s="50" t="str">
        <f t="shared" si="37"/>
        <v/>
      </c>
      <c r="Q132" s="55">
        <f t="shared" ca="1" si="33"/>
        <v>0</v>
      </c>
      <c r="R132" s="52">
        <f t="shared" si="34"/>
        <v>0</v>
      </c>
      <c r="S132" s="6" t="str">
        <f t="shared" ca="1" si="43"/>
        <v/>
      </c>
      <c r="T132" s="55">
        <f t="shared" ca="1" si="44"/>
        <v>0</v>
      </c>
      <c r="U132" s="55">
        <f t="shared" ca="1" si="35"/>
        <v>0</v>
      </c>
      <c r="V132" s="69"/>
      <c r="W132" s="52">
        <f t="shared" si="45"/>
        <v>0</v>
      </c>
      <c r="X132" s="55">
        <f t="shared" ca="1" si="46"/>
        <v>0</v>
      </c>
      <c r="Y132" s="71"/>
      <c r="Z132" s="7"/>
      <c r="AA132" s="58">
        <f t="shared" ca="1" si="36"/>
        <v>0</v>
      </c>
    </row>
    <row r="133" spans="1:28" x14ac:dyDescent="0.25">
      <c r="A133" s="5">
        <v>128</v>
      </c>
      <c r="B133" s="135"/>
      <c r="C133" s="133"/>
      <c r="D133" s="133"/>
      <c r="E133" s="134"/>
      <c r="F133" s="56">
        <f t="shared" ca="1" si="38"/>
        <v>0</v>
      </c>
      <c r="G133" s="136"/>
      <c r="H133" s="6" t="str">
        <f t="shared" ca="1" si="39"/>
        <v/>
      </c>
      <c r="I133" s="55">
        <f t="shared" ca="1" si="40"/>
        <v>0</v>
      </c>
      <c r="J133" s="137"/>
      <c r="K133" s="53" t="str">
        <f t="shared" si="32"/>
        <v/>
      </c>
      <c r="L133" s="51" t="str">
        <f t="shared" si="41"/>
        <v/>
      </c>
      <c r="M133" s="59" t="s">
        <v>13</v>
      </c>
      <c r="N133" s="70"/>
      <c r="O133" s="131" t="str">
        <f t="shared" si="42"/>
        <v/>
      </c>
      <c r="P133" s="50" t="str">
        <f t="shared" si="37"/>
        <v/>
      </c>
      <c r="Q133" s="55">
        <f t="shared" ca="1" si="33"/>
        <v>0</v>
      </c>
      <c r="R133" s="52">
        <f t="shared" si="34"/>
        <v>0</v>
      </c>
      <c r="S133" s="6" t="str">
        <f t="shared" ca="1" si="43"/>
        <v/>
      </c>
      <c r="T133" s="55">
        <f t="shared" ca="1" si="44"/>
        <v>0</v>
      </c>
      <c r="U133" s="55">
        <f t="shared" ca="1" si="35"/>
        <v>0</v>
      </c>
      <c r="V133" s="69"/>
      <c r="W133" s="52">
        <f t="shared" si="45"/>
        <v>0</v>
      </c>
      <c r="X133" s="55">
        <f t="shared" ca="1" si="46"/>
        <v>0</v>
      </c>
      <c r="Y133" s="71"/>
      <c r="Z133" s="7"/>
      <c r="AA133" s="58">
        <f t="shared" ca="1" si="36"/>
        <v>0</v>
      </c>
    </row>
    <row r="134" spans="1:28" x14ac:dyDescent="0.25">
      <c r="A134" s="5">
        <v>129</v>
      </c>
      <c r="B134" s="135"/>
      <c r="C134" s="133"/>
      <c r="D134" s="133"/>
      <c r="E134" s="134"/>
      <c r="F134" s="56">
        <f t="shared" ca="1" si="38"/>
        <v>0</v>
      </c>
      <c r="G134" s="136"/>
      <c r="H134" s="6" t="str">
        <f t="shared" ca="1" si="39"/>
        <v/>
      </c>
      <c r="I134" s="55">
        <f t="shared" ca="1" si="40"/>
        <v>0</v>
      </c>
      <c r="J134" s="137"/>
      <c r="K134" s="53" t="str">
        <f t="shared" ref="K134:K197" si="47">IF(ISBLANK(B134),"",B134)</f>
        <v/>
      </c>
      <c r="L134" s="51" t="str">
        <f t="shared" si="41"/>
        <v/>
      </c>
      <c r="M134" s="59" t="s">
        <v>13</v>
      </c>
      <c r="N134" s="70"/>
      <c r="O134" s="131" t="str">
        <f t="shared" si="42"/>
        <v/>
      </c>
      <c r="P134" s="50" t="str">
        <f t="shared" si="37"/>
        <v/>
      </c>
      <c r="Q134" s="55">
        <f t="shared" ref="Q134:Q197" ca="1" si="48">IFERROR(VLOOKUP(P134,Liste_OCS,3,FALSE),0)</f>
        <v>0</v>
      </c>
      <c r="R134" s="52">
        <f t="shared" ref="R134:R197" si="49">IF(M134="Non",0,G134)</f>
        <v>0</v>
      </c>
      <c r="S134" s="6" t="str">
        <f t="shared" ca="1" si="43"/>
        <v/>
      </c>
      <c r="T134" s="55">
        <f t="shared" ca="1" si="44"/>
        <v>0</v>
      </c>
      <c r="U134" s="55">
        <f t="shared" ref="U134:U197" ca="1" si="50">I134-T134</f>
        <v>0</v>
      </c>
      <c r="V134" s="69"/>
      <c r="W134" s="52">
        <f t="shared" si="45"/>
        <v>0</v>
      </c>
      <c r="X134" s="55">
        <f t="shared" ca="1" si="46"/>
        <v>0</v>
      </c>
      <c r="Y134" s="71"/>
      <c r="Z134" s="7"/>
      <c r="AA134" s="58">
        <f t="shared" ref="AA134:AA197" ca="1" si="51">I134-X134</f>
        <v>0</v>
      </c>
    </row>
    <row r="135" spans="1:28" x14ac:dyDescent="0.25">
      <c r="A135" s="5">
        <v>130</v>
      </c>
      <c r="B135" s="135"/>
      <c r="C135" s="133"/>
      <c r="D135" s="133"/>
      <c r="E135" s="134"/>
      <c r="F135" s="56">
        <f t="shared" ca="1" si="38"/>
        <v>0</v>
      </c>
      <c r="G135" s="136"/>
      <c r="H135" s="6" t="str">
        <f t="shared" ca="1" si="39"/>
        <v/>
      </c>
      <c r="I135" s="55">
        <f t="shared" ca="1" si="40"/>
        <v>0</v>
      </c>
      <c r="J135" s="137"/>
      <c r="K135" s="53" t="str">
        <f t="shared" si="47"/>
        <v/>
      </c>
      <c r="L135" s="51" t="str">
        <f t="shared" si="41"/>
        <v/>
      </c>
      <c r="M135" s="59" t="s">
        <v>13</v>
      </c>
      <c r="N135" s="70"/>
      <c r="O135" s="131" t="str">
        <f t="shared" si="42"/>
        <v/>
      </c>
      <c r="P135" s="50" t="str">
        <f t="shared" si="37"/>
        <v/>
      </c>
      <c r="Q135" s="55">
        <f t="shared" ca="1" si="48"/>
        <v>0</v>
      </c>
      <c r="R135" s="52">
        <f t="shared" si="49"/>
        <v>0</v>
      </c>
      <c r="S135" s="6" t="str">
        <f t="shared" ca="1" si="43"/>
        <v/>
      </c>
      <c r="T135" s="55">
        <f t="shared" ca="1" si="44"/>
        <v>0</v>
      </c>
      <c r="U135" s="55">
        <f t="shared" ca="1" si="50"/>
        <v>0</v>
      </c>
      <c r="V135" s="69"/>
      <c r="W135" s="52">
        <f t="shared" si="45"/>
        <v>0</v>
      </c>
      <c r="X135" s="55">
        <f t="shared" ca="1" si="46"/>
        <v>0</v>
      </c>
      <c r="Y135" s="71"/>
      <c r="Z135" s="7"/>
      <c r="AA135" s="58">
        <f t="shared" ca="1" si="51"/>
        <v>0</v>
      </c>
    </row>
    <row r="136" spans="1:28" x14ac:dyDescent="0.25">
      <c r="A136" s="5">
        <v>131</v>
      </c>
      <c r="B136" s="135"/>
      <c r="C136" s="133"/>
      <c r="D136" s="133"/>
      <c r="E136" s="134"/>
      <c r="F136" s="56">
        <f t="shared" ca="1" si="38"/>
        <v>0</v>
      </c>
      <c r="G136" s="136"/>
      <c r="H136" s="6" t="str">
        <f t="shared" ca="1" si="39"/>
        <v/>
      </c>
      <c r="I136" s="55">
        <f t="shared" ca="1" si="40"/>
        <v>0</v>
      </c>
      <c r="J136" s="137"/>
      <c r="K136" s="53" t="str">
        <f t="shared" si="47"/>
        <v/>
      </c>
      <c r="L136" s="51" t="str">
        <f t="shared" si="41"/>
        <v/>
      </c>
      <c r="M136" s="59" t="s">
        <v>13</v>
      </c>
      <c r="N136" s="70"/>
      <c r="O136" s="131" t="str">
        <f t="shared" si="42"/>
        <v/>
      </c>
      <c r="P136" s="50" t="str">
        <f t="shared" si="37"/>
        <v/>
      </c>
      <c r="Q136" s="55">
        <f t="shared" ca="1" si="48"/>
        <v>0</v>
      </c>
      <c r="R136" s="52">
        <f t="shared" si="49"/>
        <v>0</v>
      </c>
      <c r="S136" s="6" t="str">
        <f t="shared" ca="1" si="43"/>
        <v/>
      </c>
      <c r="T136" s="55">
        <f t="shared" ca="1" si="44"/>
        <v>0</v>
      </c>
      <c r="U136" s="55">
        <f t="shared" ca="1" si="50"/>
        <v>0</v>
      </c>
      <c r="V136" s="69"/>
      <c r="W136" s="52">
        <f t="shared" si="45"/>
        <v>0</v>
      </c>
      <c r="X136" s="55">
        <f t="shared" ca="1" si="46"/>
        <v>0</v>
      </c>
      <c r="Y136" s="71"/>
      <c r="Z136" s="7"/>
      <c r="AA136" s="58">
        <f t="shared" ca="1" si="51"/>
        <v>0</v>
      </c>
    </row>
    <row r="137" spans="1:28" x14ac:dyDescent="0.25">
      <c r="A137" s="5">
        <v>132</v>
      </c>
      <c r="B137" s="135"/>
      <c r="C137" s="133"/>
      <c r="D137" s="133"/>
      <c r="E137" s="134"/>
      <c r="F137" s="56">
        <f t="shared" ca="1" si="38"/>
        <v>0</v>
      </c>
      <c r="G137" s="136"/>
      <c r="H137" s="6" t="str">
        <f t="shared" ca="1" si="39"/>
        <v/>
      </c>
      <c r="I137" s="55">
        <f t="shared" ca="1" si="40"/>
        <v>0</v>
      </c>
      <c r="J137" s="137"/>
      <c r="K137" s="53" t="str">
        <f t="shared" si="47"/>
        <v/>
      </c>
      <c r="L137" s="51" t="str">
        <f t="shared" si="41"/>
        <v/>
      </c>
      <c r="M137" s="59" t="s">
        <v>13</v>
      </c>
      <c r="N137" s="70"/>
      <c r="O137" s="131" t="str">
        <f t="shared" si="42"/>
        <v/>
      </c>
      <c r="P137" s="50" t="str">
        <f t="shared" ref="P137:P200" si="52">IF(ISBLANK(E137),"",E137)</f>
        <v/>
      </c>
      <c r="Q137" s="55">
        <f t="shared" ca="1" si="48"/>
        <v>0</v>
      </c>
      <c r="R137" s="52">
        <f t="shared" si="49"/>
        <v>0</v>
      </c>
      <c r="S137" s="6" t="str">
        <f t="shared" ca="1" si="43"/>
        <v/>
      </c>
      <c r="T137" s="55">
        <f t="shared" ca="1" si="44"/>
        <v>0</v>
      </c>
      <c r="U137" s="55">
        <f t="shared" ca="1" si="50"/>
        <v>0</v>
      </c>
      <c r="V137" s="69"/>
      <c r="W137" s="52">
        <f t="shared" si="45"/>
        <v>0</v>
      </c>
      <c r="X137" s="55">
        <f t="shared" ca="1" si="46"/>
        <v>0</v>
      </c>
      <c r="Y137" s="71"/>
      <c r="Z137" s="7"/>
      <c r="AA137" s="58">
        <f t="shared" ca="1" si="51"/>
        <v>0</v>
      </c>
    </row>
    <row r="138" spans="1:28" x14ac:dyDescent="0.25">
      <c r="A138" s="5">
        <v>133</v>
      </c>
      <c r="B138" s="135"/>
      <c r="C138" s="133"/>
      <c r="D138" s="133"/>
      <c r="E138" s="134"/>
      <c r="F138" s="56">
        <f t="shared" ca="1" si="38"/>
        <v>0</v>
      </c>
      <c r="G138" s="136"/>
      <c r="H138" s="6" t="str">
        <f t="shared" ca="1" si="39"/>
        <v/>
      </c>
      <c r="I138" s="55">
        <f t="shared" ca="1" si="40"/>
        <v>0</v>
      </c>
      <c r="J138" s="137"/>
      <c r="K138" s="53" t="str">
        <f t="shared" si="47"/>
        <v/>
      </c>
      <c r="L138" s="51" t="str">
        <f t="shared" si="41"/>
        <v/>
      </c>
      <c r="M138" s="59" t="s">
        <v>13</v>
      </c>
      <c r="N138" s="70"/>
      <c r="O138" s="131" t="str">
        <f t="shared" si="42"/>
        <v/>
      </c>
      <c r="P138" s="50" t="str">
        <f t="shared" si="52"/>
        <v/>
      </c>
      <c r="Q138" s="55">
        <f t="shared" ca="1" si="48"/>
        <v>0</v>
      </c>
      <c r="R138" s="52">
        <f t="shared" si="49"/>
        <v>0</v>
      </c>
      <c r="S138" s="6" t="str">
        <f t="shared" ca="1" si="43"/>
        <v/>
      </c>
      <c r="T138" s="55">
        <f t="shared" ca="1" si="44"/>
        <v>0</v>
      </c>
      <c r="U138" s="55">
        <f t="shared" ca="1" si="50"/>
        <v>0</v>
      </c>
      <c r="V138" s="69"/>
      <c r="W138" s="52">
        <f t="shared" si="45"/>
        <v>0</v>
      </c>
      <c r="X138" s="55">
        <f t="shared" ca="1" si="46"/>
        <v>0</v>
      </c>
      <c r="Y138" s="71"/>
      <c r="Z138" s="7"/>
      <c r="AA138" s="58">
        <f t="shared" ca="1" si="51"/>
        <v>0</v>
      </c>
    </row>
    <row r="139" spans="1:28" x14ac:dyDescent="0.25">
      <c r="A139" s="5">
        <v>134</v>
      </c>
      <c r="B139" s="135"/>
      <c r="C139" s="133"/>
      <c r="D139" s="133"/>
      <c r="E139" s="134"/>
      <c r="F139" s="56">
        <f t="shared" ca="1" si="38"/>
        <v>0</v>
      </c>
      <c r="G139" s="136"/>
      <c r="H139" s="6" t="str">
        <f t="shared" ca="1" si="39"/>
        <v/>
      </c>
      <c r="I139" s="55">
        <f t="shared" ca="1" si="40"/>
        <v>0</v>
      </c>
      <c r="J139" s="137"/>
      <c r="K139" s="53" t="str">
        <f t="shared" si="47"/>
        <v/>
      </c>
      <c r="L139" s="51" t="str">
        <f t="shared" si="41"/>
        <v/>
      </c>
      <c r="M139" s="59" t="s">
        <v>13</v>
      </c>
      <c r="N139" s="70"/>
      <c r="O139" s="131" t="str">
        <f t="shared" si="42"/>
        <v/>
      </c>
      <c r="P139" s="50" t="str">
        <f t="shared" si="52"/>
        <v/>
      </c>
      <c r="Q139" s="55">
        <f t="shared" ca="1" si="48"/>
        <v>0</v>
      </c>
      <c r="R139" s="52">
        <f t="shared" si="49"/>
        <v>0</v>
      </c>
      <c r="S139" s="6" t="str">
        <f t="shared" ca="1" si="43"/>
        <v/>
      </c>
      <c r="T139" s="55">
        <f t="shared" ca="1" si="44"/>
        <v>0</v>
      </c>
      <c r="U139" s="55">
        <f t="shared" ca="1" si="50"/>
        <v>0</v>
      </c>
      <c r="V139" s="69"/>
      <c r="W139" s="52">
        <f t="shared" si="45"/>
        <v>0</v>
      </c>
      <c r="X139" s="55">
        <f t="shared" ca="1" si="46"/>
        <v>0</v>
      </c>
      <c r="Y139" s="71"/>
      <c r="Z139" s="7"/>
      <c r="AA139" s="58">
        <f t="shared" ca="1" si="51"/>
        <v>0</v>
      </c>
    </row>
    <row r="140" spans="1:28" x14ac:dyDescent="0.25">
      <c r="A140" s="5">
        <v>135</v>
      </c>
      <c r="B140" s="135"/>
      <c r="C140" s="133"/>
      <c r="D140" s="133"/>
      <c r="E140" s="134"/>
      <c r="F140" s="56">
        <f t="shared" ca="1" si="38"/>
        <v>0</v>
      </c>
      <c r="G140" s="136"/>
      <c r="H140" s="6" t="str">
        <f t="shared" ca="1" si="39"/>
        <v/>
      </c>
      <c r="I140" s="55">
        <f t="shared" ca="1" si="40"/>
        <v>0</v>
      </c>
      <c r="J140" s="137"/>
      <c r="K140" s="53" t="str">
        <f t="shared" si="47"/>
        <v/>
      </c>
      <c r="L140" s="51" t="str">
        <f t="shared" si="41"/>
        <v/>
      </c>
      <c r="M140" s="59" t="s">
        <v>13</v>
      </c>
      <c r="N140" s="70"/>
      <c r="O140" s="131" t="str">
        <f t="shared" si="42"/>
        <v/>
      </c>
      <c r="P140" s="50" t="str">
        <f t="shared" si="52"/>
        <v/>
      </c>
      <c r="Q140" s="55">
        <f t="shared" ca="1" si="48"/>
        <v>0</v>
      </c>
      <c r="R140" s="52">
        <f t="shared" si="49"/>
        <v>0</v>
      </c>
      <c r="S140" s="6" t="str">
        <f t="shared" ca="1" si="43"/>
        <v/>
      </c>
      <c r="T140" s="55">
        <f t="shared" ca="1" si="44"/>
        <v>0</v>
      </c>
      <c r="U140" s="55">
        <f t="shared" ca="1" si="50"/>
        <v>0</v>
      </c>
      <c r="V140" s="69"/>
      <c r="W140" s="52">
        <f t="shared" si="45"/>
        <v>0</v>
      </c>
      <c r="X140" s="55">
        <f t="shared" ca="1" si="46"/>
        <v>0</v>
      </c>
      <c r="Y140" s="71"/>
      <c r="Z140" s="7"/>
      <c r="AA140" s="58">
        <f t="shared" ca="1" si="51"/>
        <v>0</v>
      </c>
    </row>
    <row r="141" spans="1:28" x14ac:dyDescent="0.25">
      <c r="A141" s="5">
        <v>136</v>
      </c>
      <c r="B141" s="135"/>
      <c r="C141" s="133"/>
      <c r="D141" s="133"/>
      <c r="E141" s="134"/>
      <c r="F141" s="56">
        <f t="shared" ca="1" si="38"/>
        <v>0</v>
      </c>
      <c r="G141" s="136"/>
      <c r="H141" s="6" t="str">
        <f t="shared" ca="1" si="39"/>
        <v/>
      </c>
      <c r="I141" s="55">
        <f t="shared" ca="1" si="40"/>
        <v>0</v>
      </c>
      <c r="J141" s="137"/>
      <c r="K141" s="53" t="str">
        <f t="shared" si="47"/>
        <v/>
      </c>
      <c r="L141" s="51" t="str">
        <f t="shared" si="41"/>
        <v/>
      </c>
      <c r="M141" s="59" t="s">
        <v>13</v>
      </c>
      <c r="N141" s="70"/>
      <c r="O141" s="131" t="str">
        <f t="shared" si="42"/>
        <v/>
      </c>
      <c r="P141" s="50" t="str">
        <f t="shared" si="52"/>
        <v/>
      </c>
      <c r="Q141" s="55">
        <f t="shared" ca="1" si="48"/>
        <v>0</v>
      </c>
      <c r="R141" s="52">
        <f t="shared" si="49"/>
        <v>0</v>
      </c>
      <c r="S141" s="6" t="str">
        <f t="shared" ca="1" si="43"/>
        <v/>
      </c>
      <c r="T141" s="55">
        <f t="shared" ca="1" si="44"/>
        <v>0</v>
      </c>
      <c r="U141" s="55">
        <f t="shared" ca="1" si="50"/>
        <v>0</v>
      </c>
      <c r="V141" s="69"/>
      <c r="W141" s="52">
        <f t="shared" si="45"/>
        <v>0</v>
      </c>
      <c r="X141" s="55">
        <f t="shared" ca="1" si="46"/>
        <v>0</v>
      </c>
      <c r="Y141" s="71"/>
      <c r="Z141" s="7"/>
      <c r="AA141" s="58">
        <f t="shared" ca="1" si="51"/>
        <v>0</v>
      </c>
    </row>
    <row r="142" spans="1:28" x14ac:dyDescent="0.25">
      <c r="A142" s="5">
        <v>137</v>
      </c>
      <c r="B142" s="135"/>
      <c r="C142" s="133"/>
      <c r="D142" s="133"/>
      <c r="E142" s="134"/>
      <c r="F142" s="56">
        <f t="shared" ca="1" si="38"/>
        <v>0</v>
      </c>
      <c r="G142" s="136"/>
      <c r="H142" s="6" t="str">
        <f t="shared" ca="1" si="39"/>
        <v/>
      </c>
      <c r="I142" s="55">
        <f t="shared" ca="1" si="40"/>
        <v>0</v>
      </c>
      <c r="J142" s="137"/>
      <c r="K142" s="53" t="str">
        <f t="shared" si="47"/>
        <v/>
      </c>
      <c r="L142" s="51" t="str">
        <f t="shared" si="41"/>
        <v/>
      </c>
      <c r="M142" s="59" t="s">
        <v>13</v>
      </c>
      <c r="N142" s="70"/>
      <c r="O142" s="131" t="str">
        <f t="shared" si="42"/>
        <v/>
      </c>
      <c r="P142" s="50" t="str">
        <f t="shared" si="52"/>
        <v/>
      </c>
      <c r="Q142" s="55">
        <f t="shared" ca="1" si="48"/>
        <v>0</v>
      </c>
      <c r="R142" s="52">
        <f t="shared" si="49"/>
        <v>0</v>
      </c>
      <c r="S142" s="6" t="str">
        <f t="shared" ca="1" si="43"/>
        <v/>
      </c>
      <c r="T142" s="55">
        <f t="shared" ca="1" si="44"/>
        <v>0</v>
      </c>
      <c r="U142" s="55">
        <f t="shared" ca="1" si="50"/>
        <v>0</v>
      </c>
      <c r="V142" s="69"/>
      <c r="W142" s="52">
        <f t="shared" si="45"/>
        <v>0</v>
      </c>
      <c r="X142" s="55">
        <f t="shared" ca="1" si="46"/>
        <v>0</v>
      </c>
      <c r="Y142" s="71"/>
      <c r="Z142" s="7"/>
      <c r="AA142" s="58">
        <f t="shared" ca="1" si="51"/>
        <v>0</v>
      </c>
    </row>
    <row r="143" spans="1:28" x14ac:dyDescent="0.25">
      <c r="A143" s="5">
        <v>138</v>
      </c>
      <c r="B143" s="135"/>
      <c r="C143" s="133"/>
      <c r="D143" s="133"/>
      <c r="E143" s="134"/>
      <c r="F143" s="56">
        <f t="shared" ca="1" si="38"/>
        <v>0</v>
      </c>
      <c r="G143" s="136"/>
      <c r="H143" s="6" t="str">
        <f t="shared" ca="1" si="39"/>
        <v/>
      </c>
      <c r="I143" s="55">
        <f t="shared" ca="1" si="40"/>
        <v>0</v>
      </c>
      <c r="J143" s="137"/>
      <c r="K143" s="53" t="str">
        <f t="shared" si="47"/>
        <v/>
      </c>
      <c r="L143" s="51" t="str">
        <f t="shared" si="41"/>
        <v/>
      </c>
      <c r="M143" s="59" t="s">
        <v>13</v>
      </c>
      <c r="N143" s="70"/>
      <c r="O143" s="131" t="str">
        <f t="shared" si="42"/>
        <v/>
      </c>
      <c r="P143" s="50" t="str">
        <f t="shared" si="52"/>
        <v/>
      </c>
      <c r="Q143" s="55">
        <f t="shared" ca="1" si="48"/>
        <v>0</v>
      </c>
      <c r="R143" s="52">
        <f t="shared" si="49"/>
        <v>0</v>
      </c>
      <c r="S143" s="6" t="str">
        <f t="shared" ca="1" si="43"/>
        <v/>
      </c>
      <c r="T143" s="55">
        <f t="shared" ca="1" si="44"/>
        <v>0</v>
      </c>
      <c r="U143" s="55">
        <f t="shared" ca="1" si="50"/>
        <v>0</v>
      </c>
      <c r="V143" s="69"/>
      <c r="W143" s="52">
        <f t="shared" si="45"/>
        <v>0</v>
      </c>
      <c r="X143" s="55">
        <f t="shared" ca="1" si="46"/>
        <v>0</v>
      </c>
      <c r="Y143" s="71"/>
      <c r="Z143" s="7"/>
      <c r="AA143" s="58">
        <f t="shared" ca="1" si="51"/>
        <v>0</v>
      </c>
    </row>
    <row r="144" spans="1:28" x14ac:dyDescent="0.25">
      <c r="A144" s="5">
        <v>139</v>
      </c>
      <c r="B144" s="135"/>
      <c r="C144" s="133"/>
      <c r="D144" s="133"/>
      <c r="E144" s="134"/>
      <c r="F144" s="56">
        <f t="shared" ca="1" si="38"/>
        <v>0</v>
      </c>
      <c r="G144" s="136"/>
      <c r="H144" s="6" t="str">
        <f t="shared" ca="1" si="39"/>
        <v/>
      </c>
      <c r="I144" s="55">
        <f t="shared" ca="1" si="40"/>
        <v>0</v>
      </c>
      <c r="J144" s="137"/>
      <c r="K144" s="53" t="str">
        <f t="shared" si="47"/>
        <v/>
      </c>
      <c r="L144" s="51" t="str">
        <f t="shared" si="41"/>
        <v/>
      </c>
      <c r="M144" s="59" t="s">
        <v>13</v>
      </c>
      <c r="N144" s="70"/>
      <c r="O144" s="131" t="str">
        <f t="shared" si="42"/>
        <v/>
      </c>
      <c r="P144" s="50" t="str">
        <f t="shared" si="52"/>
        <v/>
      </c>
      <c r="Q144" s="55">
        <f t="shared" ca="1" si="48"/>
        <v>0</v>
      </c>
      <c r="R144" s="52">
        <f t="shared" si="49"/>
        <v>0</v>
      </c>
      <c r="S144" s="6" t="str">
        <f t="shared" ca="1" si="43"/>
        <v/>
      </c>
      <c r="T144" s="55">
        <f t="shared" ca="1" si="44"/>
        <v>0</v>
      </c>
      <c r="U144" s="55">
        <f t="shared" ca="1" si="50"/>
        <v>0</v>
      </c>
      <c r="V144" s="69"/>
      <c r="W144" s="52">
        <f t="shared" si="45"/>
        <v>0</v>
      </c>
      <c r="X144" s="55">
        <f t="shared" ca="1" si="46"/>
        <v>0</v>
      </c>
      <c r="Y144" s="71"/>
      <c r="Z144" s="7"/>
      <c r="AA144" s="58">
        <f t="shared" ca="1" si="51"/>
        <v>0</v>
      </c>
    </row>
    <row r="145" spans="1:27" x14ac:dyDescent="0.25">
      <c r="A145" s="5">
        <v>140</v>
      </c>
      <c r="B145" s="135"/>
      <c r="C145" s="133"/>
      <c r="D145" s="133"/>
      <c r="E145" s="134"/>
      <c r="F145" s="56">
        <f t="shared" ca="1" si="38"/>
        <v>0</v>
      </c>
      <c r="G145" s="136"/>
      <c r="H145" s="6" t="str">
        <f t="shared" ca="1" si="39"/>
        <v/>
      </c>
      <c r="I145" s="55">
        <f t="shared" ca="1" si="40"/>
        <v>0</v>
      </c>
      <c r="J145" s="137"/>
      <c r="K145" s="53" t="str">
        <f t="shared" si="47"/>
        <v/>
      </c>
      <c r="L145" s="51" t="str">
        <f t="shared" si="41"/>
        <v/>
      </c>
      <c r="M145" s="59" t="s">
        <v>13</v>
      </c>
      <c r="N145" s="70"/>
      <c r="O145" s="131" t="str">
        <f t="shared" si="42"/>
        <v/>
      </c>
      <c r="P145" s="50" t="str">
        <f t="shared" si="52"/>
        <v/>
      </c>
      <c r="Q145" s="55">
        <f t="shared" ca="1" si="48"/>
        <v>0</v>
      </c>
      <c r="R145" s="52">
        <f t="shared" si="49"/>
        <v>0</v>
      </c>
      <c r="S145" s="6" t="str">
        <f t="shared" ca="1" si="43"/>
        <v/>
      </c>
      <c r="T145" s="55">
        <f t="shared" ca="1" si="44"/>
        <v>0</v>
      </c>
      <c r="U145" s="55">
        <f t="shared" ca="1" si="50"/>
        <v>0</v>
      </c>
      <c r="V145" s="69"/>
      <c r="W145" s="52">
        <f t="shared" si="45"/>
        <v>0</v>
      </c>
      <c r="X145" s="55">
        <f t="shared" ca="1" si="46"/>
        <v>0</v>
      </c>
      <c r="Y145" s="71"/>
      <c r="Z145" s="7"/>
      <c r="AA145" s="58">
        <f t="shared" ca="1" si="51"/>
        <v>0</v>
      </c>
    </row>
    <row r="146" spans="1:27" x14ac:dyDescent="0.25">
      <c r="A146" s="5">
        <v>141</v>
      </c>
      <c r="B146" s="135"/>
      <c r="C146" s="133"/>
      <c r="D146" s="133"/>
      <c r="E146" s="134"/>
      <c r="F146" s="56">
        <f t="shared" ca="1" si="38"/>
        <v>0</v>
      </c>
      <c r="G146" s="136"/>
      <c r="H146" s="6" t="str">
        <f t="shared" ca="1" si="39"/>
        <v/>
      </c>
      <c r="I146" s="55">
        <f t="shared" ca="1" si="40"/>
        <v>0</v>
      </c>
      <c r="J146" s="137"/>
      <c r="K146" s="53" t="str">
        <f t="shared" si="47"/>
        <v/>
      </c>
      <c r="L146" s="51" t="str">
        <f t="shared" si="41"/>
        <v/>
      </c>
      <c r="M146" s="59" t="s">
        <v>13</v>
      </c>
      <c r="N146" s="70"/>
      <c r="O146" s="131" t="str">
        <f t="shared" si="42"/>
        <v/>
      </c>
      <c r="P146" s="50" t="str">
        <f t="shared" si="52"/>
        <v/>
      </c>
      <c r="Q146" s="55">
        <f t="shared" ca="1" si="48"/>
        <v>0</v>
      </c>
      <c r="R146" s="52">
        <f t="shared" si="49"/>
        <v>0</v>
      </c>
      <c r="S146" s="6" t="str">
        <f t="shared" ca="1" si="43"/>
        <v/>
      </c>
      <c r="T146" s="55">
        <f t="shared" ca="1" si="44"/>
        <v>0</v>
      </c>
      <c r="U146" s="55">
        <f t="shared" ca="1" si="50"/>
        <v>0</v>
      </c>
      <c r="V146" s="69"/>
      <c r="W146" s="52">
        <f t="shared" si="45"/>
        <v>0</v>
      </c>
      <c r="X146" s="55">
        <f t="shared" ca="1" si="46"/>
        <v>0</v>
      </c>
      <c r="Y146" s="71"/>
      <c r="Z146" s="7"/>
      <c r="AA146" s="58">
        <f t="shared" ca="1" si="51"/>
        <v>0</v>
      </c>
    </row>
    <row r="147" spans="1:27" x14ac:dyDescent="0.25">
      <c r="A147" s="5">
        <v>142</v>
      </c>
      <c r="B147" s="135"/>
      <c r="C147" s="133"/>
      <c r="D147" s="133"/>
      <c r="E147" s="134"/>
      <c r="F147" s="56">
        <f t="shared" ca="1" si="38"/>
        <v>0</v>
      </c>
      <c r="G147" s="136"/>
      <c r="H147" s="6" t="str">
        <f t="shared" ca="1" si="39"/>
        <v/>
      </c>
      <c r="I147" s="55">
        <f t="shared" ca="1" si="40"/>
        <v>0</v>
      </c>
      <c r="J147" s="137"/>
      <c r="K147" s="53" t="str">
        <f t="shared" si="47"/>
        <v/>
      </c>
      <c r="L147" s="51" t="str">
        <f t="shared" si="41"/>
        <v/>
      </c>
      <c r="M147" s="59" t="s">
        <v>13</v>
      </c>
      <c r="N147" s="70"/>
      <c r="O147" s="131" t="str">
        <f t="shared" si="42"/>
        <v/>
      </c>
      <c r="P147" s="50" t="str">
        <f t="shared" si="52"/>
        <v/>
      </c>
      <c r="Q147" s="55">
        <f t="shared" ca="1" si="48"/>
        <v>0</v>
      </c>
      <c r="R147" s="52">
        <f t="shared" si="49"/>
        <v>0</v>
      </c>
      <c r="S147" s="6" t="str">
        <f t="shared" ca="1" si="43"/>
        <v/>
      </c>
      <c r="T147" s="55">
        <f t="shared" ca="1" si="44"/>
        <v>0</v>
      </c>
      <c r="U147" s="55">
        <f t="shared" ca="1" si="50"/>
        <v>0</v>
      </c>
      <c r="V147" s="69"/>
      <c r="W147" s="52">
        <f t="shared" si="45"/>
        <v>0</v>
      </c>
      <c r="X147" s="55">
        <f t="shared" ca="1" si="46"/>
        <v>0</v>
      </c>
      <c r="Y147" s="71"/>
      <c r="Z147" s="7"/>
      <c r="AA147" s="58">
        <f t="shared" ca="1" si="51"/>
        <v>0</v>
      </c>
    </row>
    <row r="148" spans="1:27" x14ac:dyDescent="0.25">
      <c r="A148" s="5">
        <v>143</v>
      </c>
      <c r="B148" s="135"/>
      <c r="C148" s="133"/>
      <c r="D148" s="133"/>
      <c r="E148" s="134"/>
      <c r="F148" s="56">
        <f t="shared" ca="1" si="38"/>
        <v>0</v>
      </c>
      <c r="G148" s="136"/>
      <c r="H148" s="6" t="str">
        <f t="shared" ca="1" si="39"/>
        <v/>
      </c>
      <c r="I148" s="55">
        <f t="shared" ca="1" si="40"/>
        <v>0</v>
      </c>
      <c r="J148" s="137"/>
      <c r="K148" s="53" t="str">
        <f t="shared" si="47"/>
        <v/>
      </c>
      <c r="L148" s="51" t="str">
        <f t="shared" si="41"/>
        <v/>
      </c>
      <c r="M148" s="59" t="s">
        <v>13</v>
      </c>
      <c r="N148" s="70"/>
      <c r="O148" s="131" t="str">
        <f t="shared" si="42"/>
        <v/>
      </c>
      <c r="P148" s="50" t="str">
        <f t="shared" si="52"/>
        <v/>
      </c>
      <c r="Q148" s="55">
        <f t="shared" ca="1" si="48"/>
        <v>0</v>
      </c>
      <c r="R148" s="52">
        <f t="shared" si="49"/>
        <v>0</v>
      </c>
      <c r="S148" s="6" t="str">
        <f t="shared" ca="1" si="43"/>
        <v/>
      </c>
      <c r="T148" s="55">
        <f t="shared" ca="1" si="44"/>
        <v>0</v>
      </c>
      <c r="U148" s="55">
        <f t="shared" ca="1" si="50"/>
        <v>0</v>
      </c>
      <c r="V148" s="69"/>
      <c r="W148" s="52">
        <f t="shared" si="45"/>
        <v>0</v>
      </c>
      <c r="X148" s="55">
        <f t="shared" ca="1" si="46"/>
        <v>0</v>
      </c>
      <c r="Y148" s="71"/>
      <c r="Z148" s="7"/>
      <c r="AA148" s="58">
        <f t="shared" ca="1" si="51"/>
        <v>0</v>
      </c>
    </row>
    <row r="149" spans="1:27" x14ac:dyDescent="0.25">
      <c r="A149" s="5">
        <v>144</v>
      </c>
      <c r="B149" s="135"/>
      <c r="C149" s="133"/>
      <c r="D149" s="133"/>
      <c r="E149" s="134"/>
      <c r="F149" s="56">
        <f t="shared" ca="1" si="38"/>
        <v>0</v>
      </c>
      <c r="G149" s="136"/>
      <c r="H149" s="6" t="str">
        <f t="shared" ca="1" si="39"/>
        <v/>
      </c>
      <c r="I149" s="55">
        <f t="shared" ca="1" si="40"/>
        <v>0</v>
      </c>
      <c r="J149" s="137"/>
      <c r="K149" s="53" t="str">
        <f t="shared" si="47"/>
        <v/>
      </c>
      <c r="L149" s="51" t="str">
        <f t="shared" si="41"/>
        <v/>
      </c>
      <c r="M149" s="59" t="s">
        <v>13</v>
      </c>
      <c r="N149" s="70"/>
      <c r="O149" s="131" t="str">
        <f t="shared" si="42"/>
        <v/>
      </c>
      <c r="P149" s="50" t="str">
        <f t="shared" si="52"/>
        <v/>
      </c>
      <c r="Q149" s="55">
        <f t="shared" ca="1" si="48"/>
        <v>0</v>
      </c>
      <c r="R149" s="52">
        <f t="shared" si="49"/>
        <v>0</v>
      </c>
      <c r="S149" s="6" t="str">
        <f t="shared" ca="1" si="43"/>
        <v/>
      </c>
      <c r="T149" s="55">
        <f t="shared" ca="1" si="44"/>
        <v>0</v>
      </c>
      <c r="U149" s="55">
        <f t="shared" ca="1" si="50"/>
        <v>0</v>
      </c>
      <c r="V149" s="69"/>
      <c r="W149" s="52">
        <f t="shared" si="45"/>
        <v>0</v>
      </c>
      <c r="X149" s="55">
        <f t="shared" ca="1" si="46"/>
        <v>0</v>
      </c>
      <c r="Y149" s="71"/>
      <c r="Z149" s="7"/>
      <c r="AA149" s="58">
        <f t="shared" ca="1" si="51"/>
        <v>0</v>
      </c>
    </row>
    <row r="150" spans="1:27" x14ac:dyDescent="0.25">
      <c r="A150" s="5">
        <v>145</v>
      </c>
      <c r="B150" s="135"/>
      <c r="C150" s="133"/>
      <c r="D150" s="133"/>
      <c r="E150" s="134"/>
      <c r="F150" s="56">
        <f t="shared" ca="1" si="38"/>
        <v>0</v>
      </c>
      <c r="G150" s="136"/>
      <c r="H150" s="6" t="str">
        <f t="shared" ca="1" si="39"/>
        <v/>
      </c>
      <c r="I150" s="55">
        <f t="shared" ca="1" si="40"/>
        <v>0</v>
      </c>
      <c r="J150" s="137"/>
      <c r="K150" s="53" t="str">
        <f t="shared" si="47"/>
        <v/>
      </c>
      <c r="L150" s="51" t="str">
        <f t="shared" si="41"/>
        <v/>
      </c>
      <c r="M150" s="59" t="s">
        <v>13</v>
      </c>
      <c r="N150" s="70"/>
      <c r="O150" s="131" t="str">
        <f t="shared" si="42"/>
        <v/>
      </c>
      <c r="P150" s="50" t="str">
        <f t="shared" si="52"/>
        <v/>
      </c>
      <c r="Q150" s="55">
        <f t="shared" ca="1" si="48"/>
        <v>0</v>
      </c>
      <c r="R150" s="52">
        <f t="shared" si="49"/>
        <v>0</v>
      </c>
      <c r="S150" s="6" t="str">
        <f t="shared" ca="1" si="43"/>
        <v/>
      </c>
      <c r="T150" s="55">
        <f t="shared" ca="1" si="44"/>
        <v>0</v>
      </c>
      <c r="U150" s="55">
        <f t="shared" ca="1" si="50"/>
        <v>0</v>
      </c>
      <c r="V150" s="69"/>
      <c r="W150" s="52">
        <f t="shared" si="45"/>
        <v>0</v>
      </c>
      <c r="X150" s="55">
        <f t="shared" ca="1" si="46"/>
        <v>0</v>
      </c>
      <c r="Y150" s="71"/>
      <c r="Z150" s="7"/>
      <c r="AA150" s="58">
        <f t="shared" ca="1" si="51"/>
        <v>0</v>
      </c>
    </row>
    <row r="151" spans="1:27" x14ac:dyDescent="0.25">
      <c r="A151" s="5">
        <v>146</v>
      </c>
      <c r="B151" s="135"/>
      <c r="C151" s="133"/>
      <c r="D151" s="133"/>
      <c r="E151" s="134"/>
      <c r="F151" s="56">
        <f t="shared" ca="1" si="38"/>
        <v>0</v>
      </c>
      <c r="G151" s="136"/>
      <c r="H151" s="6" t="str">
        <f t="shared" ca="1" si="39"/>
        <v/>
      </c>
      <c r="I151" s="55">
        <f t="shared" ca="1" si="40"/>
        <v>0</v>
      </c>
      <c r="J151" s="137"/>
      <c r="K151" s="53" t="str">
        <f t="shared" si="47"/>
        <v/>
      </c>
      <c r="L151" s="51" t="str">
        <f t="shared" si="41"/>
        <v/>
      </c>
      <c r="M151" s="59" t="s">
        <v>13</v>
      </c>
      <c r="N151" s="70"/>
      <c r="O151" s="131" t="str">
        <f t="shared" si="42"/>
        <v/>
      </c>
      <c r="P151" s="50" t="str">
        <f t="shared" si="52"/>
        <v/>
      </c>
      <c r="Q151" s="55">
        <f t="shared" ca="1" si="48"/>
        <v>0</v>
      </c>
      <c r="R151" s="52">
        <f t="shared" si="49"/>
        <v>0</v>
      </c>
      <c r="S151" s="6" t="str">
        <f t="shared" ca="1" si="43"/>
        <v/>
      </c>
      <c r="T151" s="55">
        <f t="shared" ca="1" si="44"/>
        <v>0</v>
      </c>
      <c r="U151" s="55">
        <f t="shared" ca="1" si="50"/>
        <v>0</v>
      </c>
      <c r="V151" s="69"/>
      <c r="W151" s="52">
        <f t="shared" si="45"/>
        <v>0</v>
      </c>
      <c r="X151" s="55">
        <f t="shared" ca="1" si="46"/>
        <v>0</v>
      </c>
      <c r="Y151" s="71"/>
      <c r="Z151" s="7"/>
      <c r="AA151" s="58">
        <f t="shared" ca="1" si="51"/>
        <v>0</v>
      </c>
    </row>
    <row r="152" spans="1:27" x14ac:dyDescent="0.25">
      <c r="A152" s="5">
        <v>147</v>
      </c>
      <c r="B152" s="135"/>
      <c r="C152" s="133"/>
      <c r="D152" s="133"/>
      <c r="E152" s="134"/>
      <c r="F152" s="56">
        <f t="shared" ca="1" si="38"/>
        <v>0</v>
      </c>
      <c r="G152" s="136"/>
      <c r="H152" s="6" t="str">
        <f t="shared" ca="1" si="39"/>
        <v/>
      </c>
      <c r="I152" s="55">
        <f t="shared" ca="1" si="40"/>
        <v>0</v>
      </c>
      <c r="J152" s="137"/>
      <c r="K152" s="53" t="str">
        <f t="shared" si="47"/>
        <v/>
      </c>
      <c r="L152" s="51" t="str">
        <f t="shared" si="41"/>
        <v/>
      </c>
      <c r="M152" s="59" t="s">
        <v>13</v>
      </c>
      <c r="N152" s="70"/>
      <c r="O152" s="131" t="str">
        <f t="shared" si="42"/>
        <v/>
      </c>
      <c r="P152" s="50" t="str">
        <f t="shared" si="52"/>
        <v/>
      </c>
      <c r="Q152" s="55">
        <f t="shared" ca="1" si="48"/>
        <v>0</v>
      </c>
      <c r="R152" s="52">
        <f t="shared" si="49"/>
        <v>0</v>
      </c>
      <c r="S152" s="6" t="str">
        <f t="shared" ca="1" si="43"/>
        <v/>
      </c>
      <c r="T152" s="55">
        <f t="shared" ca="1" si="44"/>
        <v>0</v>
      </c>
      <c r="U152" s="55">
        <f t="shared" ca="1" si="50"/>
        <v>0</v>
      </c>
      <c r="V152" s="69"/>
      <c r="W152" s="52">
        <f t="shared" si="45"/>
        <v>0</v>
      </c>
      <c r="X152" s="55">
        <f t="shared" ca="1" si="46"/>
        <v>0</v>
      </c>
      <c r="Y152" s="71"/>
      <c r="Z152" s="7"/>
      <c r="AA152" s="58">
        <f t="shared" ca="1" si="51"/>
        <v>0</v>
      </c>
    </row>
    <row r="153" spans="1:27" x14ac:dyDescent="0.25">
      <c r="A153" s="5">
        <v>148</v>
      </c>
      <c r="B153" s="135"/>
      <c r="C153" s="133"/>
      <c r="D153" s="133"/>
      <c r="E153" s="134"/>
      <c r="F153" s="56">
        <f t="shared" ca="1" si="38"/>
        <v>0</v>
      </c>
      <c r="G153" s="136"/>
      <c r="H153" s="6" t="str">
        <f t="shared" ca="1" si="39"/>
        <v/>
      </c>
      <c r="I153" s="55">
        <f t="shared" ca="1" si="40"/>
        <v>0</v>
      </c>
      <c r="J153" s="137"/>
      <c r="K153" s="53" t="str">
        <f t="shared" si="47"/>
        <v/>
      </c>
      <c r="L153" s="51" t="str">
        <f t="shared" si="41"/>
        <v/>
      </c>
      <c r="M153" s="59" t="s">
        <v>13</v>
      </c>
      <c r="N153" s="70"/>
      <c r="O153" s="131" t="str">
        <f t="shared" si="42"/>
        <v/>
      </c>
      <c r="P153" s="50" t="str">
        <f t="shared" si="52"/>
        <v/>
      </c>
      <c r="Q153" s="55">
        <f t="shared" ca="1" si="48"/>
        <v>0</v>
      </c>
      <c r="R153" s="52">
        <f t="shared" si="49"/>
        <v>0</v>
      </c>
      <c r="S153" s="6" t="str">
        <f t="shared" ca="1" si="43"/>
        <v/>
      </c>
      <c r="T153" s="55">
        <f t="shared" ca="1" si="44"/>
        <v>0</v>
      </c>
      <c r="U153" s="55">
        <f t="shared" ca="1" si="50"/>
        <v>0</v>
      </c>
      <c r="V153" s="69"/>
      <c r="W153" s="52">
        <f t="shared" si="45"/>
        <v>0</v>
      </c>
      <c r="X153" s="55">
        <f t="shared" ca="1" si="46"/>
        <v>0</v>
      </c>
      <c r="Y153" s="71"/>
      <c r="Z153" s="7"/>
      <c r="AA153" s="58">
        <f t="shared" ca="1" si="51"/>
        <v>0</v>
      </c>
    </row>
    <row r="154" spans="1:27" x14ac:dyDescent="0.25">
      <c r="A154" s="5">
        <v>149</v>
      </c>
      <c r="B154" s="135"/>
      <c r="C154" s="133"/>
      <c r="D154" s="133"/>
      <c r="E154" s="134"/>
      <c r="F154" s="56">
        <f t="shared" ca="1" si="38"/>
        <v>0</v>
      </c>
      <c r="G154" s="136"/>
      <c r="H154" s="6" t="str">
        <f t="shared" ca="1" si="39"/>
        <v/>
      </c>
      <c r="I154" s="55">
        <f t="shared" ca="1" si="40"/>
        <v>0</v>
      </c>
      <c r="J154" s="137"/>
      <c r="K154" s="53" t="str">
        <f t="shared" si="47"/>
        <v/>
      </c>
      <c r="L154" s="51" t="str">
        <f t="shared" si="41"/>
        <v/>
      </c>
      <c r="M154" s="59" t="s">
        <v>13</v>
      </c>
      <c r="N154" s="70"/>
      <c r="O154" s="131" t="str">
        <f t="shared" si="42"/>
        <v/>
      </c>
      <c r="P154" s="50" t="str">
        <f t="shared" si="52"/>
        <v/>
      </c>
      <c r="Q154" s="55">
        <f t="shared" ca="1" si="48"/>
        <v>0</v>
      </c>
      <c r="R154" s="52">
        <f t="shared" si="49"/>
        <v>0</v>
      </c>
      <c r="S154" s="6" t="str">
        <f t="shared" ca="1" si="43"/>
        <v/>
      </c>
      <c r="T154" s="55">
        <f t="shared" ca="1" si="44"/>
        <v>0</v>
      </c>
      <c r="U154" s="55">
        <f t="shared" ca="1" si="50"/>
        <v>0</v>
      </c>
      <c r="V154" s="69"/>
      <c r="W154" s="52">
        <f t="shared" si="45"/>
        <v>0</v>
      </c>
      <c r="X154" s="55">
        <f t="shared" ca="1" si="46"/>
        <v>0</v>
      </c>
      <c r="Y154" s="71"/>
      <c r="Z154" s="7"/>
      <c r="AA154" s="58">
        <f t="shared" ca="1" si="51"/>
        <v>0</v>
      </c>
    </row>
    <row r="155" spans="1:27" x14ac:dyDescent="0.25">
      <c r="A155" s="5">
        <v>150</v>
      </c>
      <c r="B155" s="135"/>
      <c r="C155" s="133"/>
      <c r="D155" s="133"/>
      <c r="E155" s="134"/>
      <c r="F155" s="56">
        <f t="shared" ca="1" si="29"/>
        <v>0</v>
      </c>
      <c r="G155" s="136"/>
      <c r="H155" s="6" t="str">
        <f t="shared" ca="1" si="30"/>
        <v/>
      </c>
      <c r="I155" s="55">
        <f t="shared" ca="1" si="17"/>
        <v>0</v>
      </c>
      <c r="J155" s="137"/>
      <c r="K155" s="53" t="str">
        <f t="shared" si="47"/>
        <v/>
      </c>
      <c r="L155" s="51" t="str">
        <f t="shared" si="19"/>
        <v/>
      </c>
      <c r="M155" s="59" t="s">
        <v>13</v>
      </c>
      <c r="N155" s="70"/>
      <c r="O155" s="131" t="str">
        <f t="shared" si="20"/>
        <v/>
      </c>
      <c r="P155" s="50" t="str">
        <f t="shared" si="52"/>
        <v/>
      </c>
      <c r="Q155" s="55">
        <f t="shared" ca="1" si="48"/>
        <v>0</v>
      </c>
      <c r="R155" s="52">
        <f t="shared" si="49"/>
        <v>0</v>
      </c>
      <c r="S155" s="6" t="str">
        <f t="shared" ca="1" si="31"/>
        <v/>
      </c>
      <c r="T155" s="55">
        <f t="shared" ca="1" si="25"/>
        <v>0</v>
      </c>
      <c r="U155" s="55">
        <f t="shared" ca="1" si="50"/>
        <v>0</v>
      </c>
      <c r="V155" s="69"/>
      <c r="W155" s="52">
        <f t="shared" si="27"/>
        <v>0</v>
      </c>
      <c r="X155" s="55">
        <f t="shared" ca="1" si="28"/>
        <v>0</v>
      </c>
      <c r="Y155" s="71"/>
      <c r="Z155" s="7"/>
      <c r="AA155" s="58">
        <f t="shared" ca="1" si="51"/>
        <v>0</v>
      </c>
    </row>
    <row r="156" spans="1:27" x14ac:dyDescent="0.25">
      <c r="A156" s="5">
        <v>151</v>
      </c>
      <c r="B156" s="135"/>
      <c r="C156" s="133"/>
      <c r="D156" s="133"/>
      <c r="E156" s="134"/>
      <c r="F156" s="56">
        <f t="shared" ca="1" si="29"/>
        <v>0</v>
      </c>
      <c r="G156" s="136"/>
      <c r="H156" s="6" t="str">
        <f t="shared" ca="1" si="30"/>
        <v/>
      </c>
      <c r="I156" s="55">
        <f t="shared" ca="1" si="17"/>
        <v>0</v>
      </c>
      <c r="J156" s="137"/>
      <c r="K156" s="53" t="str">
        <f t="shared" si="47"/>
        <v/>
      </c>
      <c r="L156" s="51" t="str">
        <f t="shared" si="19"/>
        <v/>
      </c>
      <c r="M156" s="59" t="s">
        <v>13</v>
      </c>
      <c r="N156" s="70"/>
      <c r="O156" s="131" t="str">
        <f t="shared" si="20"/>
        <v/>
      </c>
      <c r="P156" s="50" t="str">
        <f t="shared" si="52"/>
        <v/>
      </c>
      <c r="Q156" s="55">
        <f t="shared" ca="1" si="48"/>
        <v>0</v>
      </c>
      <c r="R156" s="52">
        <f t="shared" si="49"/>
        <v>0</v>
      </c>
      <c r="S156" s="6" t="str">
        <f t="shared" ca="1" si="31"/>
        <v/>
      </c>
      <c r="T156" s="55">
        <f t="shared" ca="1" si="25"/>
        <v>0</v>
      </c>
      <c r="U156" s="55">
        <f t="shared" ca="1" si="50"/>
        <v>0</v>
      </c>
      <c r="V156" s="69"/>
      <c r="W156" s="52">
        <f t="shared" si="27"/>
        <v>0</v>
      </c>
      <c r="X156" s="55">
        <f t="shared" ca="1" si="28"/>
        <v>0</v>
      </c>
      <c r="Y156" s="71"/>
      <c r="Z156" s="7"/>
      <c r="AA156" s="58">
        <f t="shared" ca="1" si="51"/>
        <v>0</v>
      </c>
    </row>
    <row r="157" spans="1:27" x14ac:dyDescent="0.25">
      <c r="A157" s="5">
        <v>152</v>
      </c>
      <c r="B157" s="135"/>
      <c r="C157" s="133"/>
      <c r="D157" s="133"/>
      <c r="E157" s="134"/>
      <c r="F157" s="56">
        <f t="shared" ca="1" si="29"/>
        <v>0</v>
      </c>
      <c r="G157" s="136"/>
      <c r="H157" s="6" t="str">
        <f t="shared" ca="1" si="30"/>
        <v/>
      </c>
      <c r="I157" s="55">
        <f t="shared" ca="1" si="17"/>
        <v>0</v>
      </c>
      <c r="J157" s="137"/>
      <c r="K157" s="53" t="str">
        <f t="shared" si="47"/>
        <v/>
      </c>
      <c r="L157" s="51" t="str">
        <f t="shared" si="19"/>
        <v/>
      </c>
      <c r="M157" s="59" t="s">
        <v>13</v>
      </c>
      <c r="N157" s="70"/>
      <c r="O157" s="131" t="str">
        <f t="shared" si="20"/>
        <v/>
      </c>
      <c r="P157" s="50" t="str">
        <f t="shared" si="52"/>
        <v/>
      </c>
      <c r="Q157" s="55">
        <f t="shared" ca="1" si="48"/>
        <v>0</v>
      </c>
      <c r="R157" s="52">
        <f t="shared" si="49"/>
        <v>0</v>
      </c>
      <c r="S157" s="6" t="str">
        <f t="shared" ca="1" si="31"/>
        <v/>
      </c>
      <c r="T157" s="55">
        <f t="shared" ca="1" si="25"/>
        <v>0</v>
      </c>
      <c r="U157" s="55">
        <f t="shared" ca="1" si="50"/>
        <v>0</v>
      </c>
      <c r="V157" s="69"/>
      <c r="W157" s="52">
        <f t="shared" si="27"/>
        <v>0</v>
      </c>
      <c r="X157" s="55">
        <f t="shared" ca="1" si="28"/>
        <v>0</v>
      </c>
      <c r="Y157" s="71"/>
      <c r="Z157" s="7"/>
      <c r="AA157" s="58">
        <f t="shared" ca="1" si="51"/>
        <v>0</v>
      </c>
    </row>
    <row r="158" spans="1:27" x14ac:dyDescent="0.25">
      <c r="A158" s="5">
        <v>153</v>
      </c>
      <c r="B158" s="135"/>
      <c r="C158" s="133"/>
      <c r="D158" s="133"/>
      <c r="E158" s="134"/>
      <c r="F158" s="56">
        <f t="shared" ca="1" si="29"/>
        <v>0</v>
      </c>
      <c r="G158" s="136"/>
      <c r="H158" s="6" t="str">
        <f t="shared" ca="1" si="30"/>
        <v/>
      </c>
      <c r="I158" s="55">
        <f t="shared" ca="1" si="17"/>
        <v>0</v>
      </c>
      <c r="J158" s="137"/>
      <c r="K158" s="53" t="str">
        <f t="shared" si="47"/>
        <v/>
      </c>
      <c r="L158" s="51" t="str">
        <f t="shared" si="19"/>
        <v/>
      </c>
      <c r="M158" s="59" t="s">
        <v>13</v>
      </c>
      <c r="N158" s="70"/>
      <c r="O158" s="131" t="str">
        <f t="shared" si="20"/>
        <v/>
      </c>
      <c r="P158" s="50" t="str">
        <f t="shared" si="52"/>
        <v/>
      </c>
      <c r="Q158" s="55">
        <f t="shared" ca="1" si="48"/>
        <v>0</v>
      </c>
      <c r="R158" s="52">
        <f t="shared" si="49"/>
        <v>0</v>
      </c>
      <c r="S158" s="6" t="str">
        <f t="shared" ca="1" si="31"/>
        <v/>
      </c>
      <c r="T158" s="55">
        <f t="shared" ca="1" si="25"/>
        <v>0</v>
      </c>
      <c r="U158" s="55">
        <f t="shared" ca="1" si="50"/>
        <v>0</v>
      </c>
      <c r="V158" s="69"/>
      <c r="W158" s="52">
        <f t="shared" si="27"/>
        <v>0</v>
      </c>
      <c r="X158" s="55">
        <f t="shared" ca="1" si="28"/>
        <v>0</v>
      </c>
      <c r="Y158" s="71"/>
      <c r="Z158" s="7"/>
      <c r="AA158" s="58">
        <f t="shared" ca="1" si="51"/>
        <v>0</v>
      </c>
    </row>
    <row r="159" spans="1:27" x14ac:dyDescent="0.25">
      <c r="A159" s="5">
        <v>154</v>
      </c>
      <c r="B159" s="135"/>
      <c r="C159" s="133"/>
      <c r="D159" s="133"/>
      <c r="E159" s="134"/>
      <c r="F159" s="56">
        <f t="shared" ca="1" si="29"/>
        <v>0</v>
      </c>
      <c r="G159" s="136"/>
      <c r="H159" s="6" t="str">
        <f t="shared" ca="1" si="30"/>
        <v/>
      </c>
      <c r="I159" s="55">
        <f t="shared" ca="1" si="17"/>
        <v>0</v>
      </c>
      <c r="J159" s="137"/>
      <c r="K159" s="53" t="str">
        <f t="shared" si="47"/>
        <v/>
      </c>
      <c r="L159" s="51" t="str">
        <f t="shared" si="19"/>
        <v/>
      </c>
      <c r="M159" s="59" t="s">
        <v>13</v>
      </c>
      <c r="N159" s="70"/>
      <c r="O159" s="131" t="str">
        <f t="shared" si="20"/>
        <v/>
      </c>
      <c r="P159" s="50" t="str">
        <f t="shared" si="52"/>
        <v/>
      </c>
      <c r="Q159" s="55">
        <f t="shared" ca="1" si="48"/>
        <v>0</v>
      </c>
      <c r="R159" s="52">
        <f t="shared" si="49"/>
        <v>0</v>
      </c>
      <c r="S159" s="6" t="str">
        <f t="shared" ca="1" si="31"/>
        <v/>
      </c>
      <c r="T159" s="55">
        <f t="shared" ca="1" si="25"/>
        <v>0</v>
      </c>
      <c r="U159" s="55">
        <f t="shared" ca="1" si="50"/>
        <v>0</v>
      </c>
      <c r="V159" s="69"/>
      <c r="W159" s="52">
        <f t="shared" si="27"/>
        <v>0</v>
      </c>
      <c r="X159" s="55">
        <f t="shared" ca="1" si="28"/>
        <v>0</v>
      </c>
      <c r="Y159" s="71"/>
      <c r="Z159" s="7"/>
      <c r="AA159" s="58">
        <f t="shared" ca="1" si="51"/>
        <v>0</v>
      </c>
    </row>
    <row r="160" spans="1:27" x14ac:dyDescent="0.25">
      <c r="A160" s="5">
        <v>155</v>
      </c>
      <c r="B160" s="135"/>
      <c r="C160" s="133"/>
      <c r="D160" s="133"/>
      <c r="E160" s="134"/>
      <c r="F160" s="56">
        <f t="shared" ca="1" si="29"/>
        <v>0</v>
      </c>
      <c r="G160" s="136"/>
      <c r="H160" s="6" t="str">
        <f t="shared" ca="1" si="30"/>
        <v/>
      </c>
      <c r="I160" s="55">
        <f t="shared" ca="1" si="17"/>
        <v>0</v>
      </c>
      <c r="J160" s="137"/>
      <c r="K160" s="53" t="str">
        <f t="shared" si="47"/>
        <v/>
      </c>
      <c r="L160" s="51" t="str">
        <f t="shared" si="19"/>
        <v/>
      </c>
      <c r="M160" s="59" t="s">
        <v>13</v>
      </c>
      <c r="N160" s="70"/>
      <c r="O160" s="131" t="str">
        <f t="shared" si="20"/>
        <v/>
      </c>
      <c r="P160" s="50" t="str">
        <f t="shared" si="52"/>
        <v/>
      </c>
      <c r="Q160" s="55">
        <f t="shared" ca="1" si="48"/>
        <v>0</v>
      </c>
      <c r="R160" s="52">
        <f t="shared" si="49"/>
        <v>0</v>
      </c>
      <c r="S160" s="6" t="str">
        <f t="shared" ca="1" si="31"/>
        <v/>
      </c>
      <c r="T160" s="55">
        <f t="shared" ca="1" si="25"/>
        <v>0</v>
      </c>
      <c r="U160" s="55">
        <f t="shared" ca="1" si="50"/>
        <v>0</v>
      </c>
      <c r="V160" s="69"/>
      <c r="W160" s="52">
        <f t="shared" si="27"/>
        <v>0</v>
      </c>
      <c r="X160" s="55">
        <f t="shared" ca="1" si="28"/>
        <v>0</v>
      </c>
      <c r="Y160" s="71"/>
      <c r="Z160" s="7"/>
      <c r="AA160" s="58">
        <f t="shared" ca="1" si="51"/>
        <v>0</v>
      </c>
    </row>
    <row r="161" spans="1:28" x14ac:dyDescent="0.25">
      <c r="A161" s="5">
        <v>156</v>
      </c>
      <c r="B161" s="135"/>
      <c r="C161" s="133"/>
      <c r="D161" s="133"/>
      <c r="E161" s="134"/>
      <c r="F161" s="56">
        <f t="shared" ca="1" si="29"/>
        <v>0</v>
      </c>
      <c r="G161" s="136"/>
      <c r="H161" s="6" t="str">
        <f t="shared" ca="1" si="30"/>
        <v/>
      </c>
      <c r="I161" s="55">
        <f t="shared" ca="1" si="17"/>
        <v>0</v>
      </c>
      <c r="J161" s="137"/>
      <c r="K161" s="53" t="str">
        <f t="shared" si="47"/>
        <v/>
      </c>
      <c r="L161" s="51" t="str">
        <f t="shared" si="19"/>
        <v/>
      </c>
      <c r="M161" s="59" t="s">
        <v>13</v>
      </c>
      <c r="N161" s="70"/>
      <c r="O161" s="131" t="str">
        <f t="shared" si="20"/>
        <v/>
      </c>
      <c r="P161" s="50" t="str">
        <f t="shared" si="52"/>
        <v/>
      </c>
      <c r="Q161" s="55">
        <f t="shared" ca="1" si="48"/>
        <v>0</v>
      </c>
      <c r="R161" s="52">
        <f t="shared" si="49"/>
        <v>0</v>
      </c>
      <c r="S161" s="6" t="str">
        <f t="shared" ca="1" si="31"/>
        <v/>
      </c>
      <c r="T161" s="55">
        <f t="shared" ca="1" si="25"/>
        <v>0</v>
      </c>
      <c r="U161" s="55">
        <f t="shared" ca="1" si="50"/>
        <v>0</v>
      </c>
      <c r="V161" s="69"/>
      <c r="W161" s="52">
        <f t="shared" si="27"/>
        <v>0</v>
      </c>
      <c r="X161" s="55">
        <f t="shared" ca="1" si="28"/>
        <v>0</v>
      </c>
      <c r="Y161" s="71"/>
      <c r="Z161" s="7"/>
      <c r="AA161" s="58">
        <f t="shared" ca="1" si="51"/>
        <v>0</v>
      </c>
    </row>
    <row r="162" spans="1:28" x14ac:dyDescent="0.25">
      <c r="A162" s="5">
        <v>157</v>
      </c>
      <c r="B162" s="135"/>
      <c r="C162" s="133"/>
      <c r="D162" s="133"/>
      <c r="E162" s="134"/>
      <c r="F162" s="56">
        <f t="shared" ca="1" si="29"/>
        <v>0</v>
      </c>
      <c r="G162" s="136"/>
      <c r="H162" s="6" t="str">
        <f t="shared" ca="1" si="30"/>
        <v/>
      </c>
      <c r="I162" s="55">
        <f t="shared" ca="1" si="17"/>
        <v>0</v>
      </c>
      <c r="J162" s="137"/>
      <c r="K162" s="53" t="str">
        <f t="shared" si="47"/>
        <v/>
      </c>
      <c r="L162" s="51" t="str">
        <f t="shared" si="19"/>
        <v/>
      </c>
      <c r="M162" s="59" t="s">
        <v>13</v>
      </c>
      <c r="N162" s="70"/>
      <c r="O162" s="131" t="str">
        <f t="shared" si="20"/>
        <v/>
      </c>
      <c r="P162" s="50" t="str">
        <f t="shared" si="52"/>
        <v/>
      </c>
      <c r="Q162" s="55">
        <f t="shared" ca="1" si="48"/>
        <v>0</v>
      </c>
      <c r="R162" s="52">
        <f t="shared" si="49"/>
        <v>0</v>
      </c>
      <c r="S162" s="6" t="str">
        <f t="shared" ca="1" si="31"/>
        <v/>
      </c>
      <c r="T162" s="55">
        <f t="shared" ca="1" si="25"/>
        <v>0</v>
      </c>
      <c r="U162" s="55">
        <f t="shared" ca="1" si="50"/>
        <v>0</v>
      </c>
      <c r="V162" s="69"/>
      <c r="W162" s="52">
        <f t="shared" si="27"/>
        <v>0</v>
      </c>
      <c r="X162" s="55">
        <f t="shared" ca="1" si="28"/>
        <v>0</v>
      </c>
      <c r="Y162" s="71"/>
      <c r="Z162" s="7"/>
      <c r="AA162" s="58">
        <f t="shared" ca="1" si="51"/>
        <v>0</v>
      </c>
    </row>
    <row r="163" spans="1:28" x14ac:dyDescent="0.25">
      <c r="A163" s="5">
        <v>158</v>
      </c>
      <c r="B163" s="135"/>
      <c r="C163" s="133"/>
      <c r="D163" s="133"/>
      <c r="E163" s="134"/>
      <c r="F163" s="56">
        <f t="shared" ca="1" si="29"/>
        <v>0</v>
      </c>
      <c r="G163" s="136"/>
      <c r="H163" s="6" t="str">
        <f t="shared" ca="1" si="30"/>
        <v/>
      </c>
      <c r="I163" s="55">
        <f t="shared" ca="1" si="17"/>
        <v>0</v>
      </c>
      <c r="J163" s="137"/>
      <c r="K163" s="53" t="str">
        <f t="shared" si="47"/>
        <v/>
      </c>
      <c r="L163" s="51" t="str">
        <f t="shared" si="19"/>
        <v/>
      </c>
      <c r="M163" s="59" t="s">
        <v>13</v>
      </c>
      <c r="N163" s="70"/>
      <c r="O163" s="131" t="str">
        <f t="shared" si="20"/>
        <v/>
      </c>
      <c r="P163" s="50" t="str">
        <f t="shared" si="52"/>
        <v/>
      </c>
      <c r="Q163" s="55">
        <f t="shared" ca="1" si="48"/>
        <v>0</v>
      </c>
      <c r="R163" s="52">
        <f t="shared" si="49"/>
        <v>0</v>
      </c>
      <c r="S163" s="6" t="str">
        <f t="shared" ca="1" si="31"/>
        <v/>
      </c>
      <c r="T163" s="55">
        <f t="shared" ca="1" si="25"/>
        <v>0</v>
      </c>
      <c r="U163" s="55">
        <f t="shared" ca="1" si="50"/>
        <v>0</v>
      </c>
      <c r="V163" s="69"/>
      <c r="W163" s="52">
        <f t="shared" si="27"/>
        <v>0</v>
      </c>
      <c r="X163" s="55">
        <f t="shared" ca="1" si="28"/>
        <v>0</v>
      </c>
      <c r="Y163" s="71"/>
      <c r="Z163" s="7"/>
      <c r="AA163" s="58">
        <f t="shared" ca="1" si="51"/>
        <v>0</v>
      </c>
    </row>
    <row r="164" spans="1:28" x14ac:dyDescent="0.25">
      <c r="A164" s="5">
        <v>159</v>
      </c>
      <c r="B164" s="135"/>
      <c r="C164" s="133"/>
      <c r="D164" s="133"/>
      <c r="E164" s="134"/>
      <c r="F164" s="56">
        <f t="shared" ca="1" si="29"/>
        <v>0</v>
      </c>
      <c r="G164" s="136"/>
      <c r="H164" s="6" t="str">
        <f t="shared" ca="1" si="30"/>
        <v/>
      </c>
      <c r="I164" s="55">
        <f t="shared" ca="1" si="17"/>
        <v>0</v>
      </c>
      <c r="J164" s="137"/>
      <c r="K164" s="53" t="str">
        <f t="shared" si="47"/>
        <v/>
      </c>
      <c r="L164" s="51" t="str">
        <f t="shared" si="19"/>
        <v/>
      </c>
      <c r="M164" s="59" t="s">
        <v>13</v>
      </c>
      <c r="N164" s="70"/>
      <c r="O164" s="131" t="str">
        <f t="shared" si="20"/>
        <v/>
      </c>
      <c r="P164" s="50" t="str">
        <f t="shared" si="52"/>
        <v/>
      </c>
      <c r="Q164" s="55">
        <f t="shared" ca="1" si="48"/>
        <v>0</v>
      </c>
      <c r="R164" s="52">
        <f t="shared" si="49"/>
        <v>0</v>
      </c>
      <c r="S164" s="6" t="str">
        <f t="shared" ca="1" si="31"/>
        <v/>
      </c>
      <c r="T164" s="55">
        <f t="shared" ca="1" si="25"/>
        <v>0</v>
      </c>
      <c r="U164" s="55">
        <f t="shared" ca="1" si="50"/>
        <v>0</v>
      </c>
      <c r="V164" s="69"/>
      <c r="W164" s="52">
        <f t="shared" si="27"/>
        <v>0</v>
      </c>
      <c r="X164" s="55">
        <f t="shared" ca="1" si="28"/>
        <v>0</v>
      </c>
      <c r="Y164" s="71"/>
      <c r="Z164" s="7"/>
      <c r="AA164" s="58">
        <f t="shared" ca="1" si="51"/>
        <v>0</v>
      </c>
    </row>
    <row r="165" spans="1:28" x14ac:dyDescent="0.25">
      <c r="A165" s="5">
        <v>160</v>
      </c>
      <c r="B165" s="135"/>
      <c r="C165" s="133"/>
      <c r="D165" s="133"/>
      <c r="E165" s="134"/>
      <c r="F165" s="56">
        <f t="shared" ca="1" si="29"/>
        <v>0</v>
      </c>
      <c r="G165" s="136"/>
      <c r="H165" s="6" t="str">
        <f t="shared" ca="1" si="30"/>
        <v/>
      </c>
      <c r="I165" s="55">
        <f t="shared" ca="1" si="17"/>
        <v>0</v>
      </c>
      <c r="J165" s="137"/>
      <c r="K165" s="53" t="str">
        <f t="shared" si="47"/>
        <v/>
      </c>
      <c r="L165" s="51" t="str">
        <f t="shared" si="19"/>
        <v/>
      </c>
      <c r="M165" s="59" t="s">
        <v>13</v>
      </c>
      <c r="N165" s="70"/>
      <c r="O165" s="131" t="str">
        <f t="shared" si="20"/>
        <v/>
      </c>
      <c r="P165" s="50" t="str">
        <f t="shared" si="52"/>
        <v/>
      </c>
      <c r="Q165" s="55">
        <f t="shared" ca="1" si="48"/>
        <v>0</v>
      </c>
      <c r="R165" s="52">
        <f t="shared" si="49"/>
        <v>0</v>
      </c>
      <c r="S165" s="6" t="str">
        <f t="shared" ca="1" si="31"/>
        <v/>
      </c>
      <c r="T165" s="55">
        <f t="shared" ca="1" si="25"/>
        <v>0</v>
      </c>
      <c r="U165" s="55">
        <f t="shared" ca="1" si="50"/>
        <v>0</v>
      </c>
      <c r="V165" s="69"/>
      <c r="W165" s="52">
        <f t="shared" si="27"/>
        <v>0</v>
      </c>
      <c r="X165" s="55">
        <f t="shared" ca="1" si="28"/>
        <v>0</v>
      </c>
      <c r="Y165" s="71"/>
      <c r="Z165" s="7"/>
      <c r="AA165" s="58">
        <f t="shared" ca="1" si="51"/>
        <v>0</v>
      </c>
    </row>
    <row r="166" spans="1:28" x14ac:dyDescent="0.25">
      <c r="A166" s="5">
        <v>161</v>
      </c>
      <c r="B166" s="135"/>
      <c r="C166" s="133"/>
      <c r="D166" s="133"/>
      <c r="E166" s="134"/>
      <c r="F166" s="56">
        <f t="shared" ca="1" si="29"/>
        <v>0</v>
      </c>
      <c r="G166" s="136"/>
      <c r="H166" s="6" t="str">
        <f t="shared" ca="1" si="30"/>
        <v/>
      </c>
      <c r="I166" s="55">
        <f t="shared" ca="1" si="17"/>
        <v>0</v>
      </c>
      <c r="J166" s="137"/>
      <c r="K166" s="53" t="str">
        <f t="shared" si="47"/>
        <v/>
      </c>
      <c r="L166" s="51" t="str">
        <f t="shared" si="19"/>
        <v/>
      </c>
      <c r="M166" s="59" t="s">
        <v>13</v>
      </c>
      <c r="N166" s="70"/>
      <c r="O166" s="131" t="str">
        <f t="shared" si="20"/>
        <v/>
      </c>
      <c r="P166" s="50" t="str">
        <f t="shared" si="52"/>
        <v/>
      </c>
      <c r="Q166" s="55">
        <f t="shared" ca="1" si="48"/>
        <v>0</v>
      </c>
      <c r="R166" s="52">
        <f t="shared" si="49"/>
        <v>0</v>
      </c>
      <c r="S166" s="6" t="str">
        <f t="shared" ca="1" si="31"/>
        <v/>
      </c>
      <c r="T166" s="55">
        <f t="shared" ca="1" si="25"/>
        <v>0</v>
      </c>
      <c r="U166" s="55">
        <f t="shared" ca="1" si="50"/>
        <v>0</v>
      </c>
      <c r="V166" s="69"/>
      <c r="W166" s="52">
        <f t="shared" si="27"/>
        <v>0</v>
      </c>
      <c r="X166" s="55">
        <f t="shared" ca="1" si="28"/>
        <v>0</v>
      </c>
      <c r="Y166" s="71"/>
      <c r="Z166" s="7"/>
      <c r="AA166" s="58">
        <f t="shared" ca="1" si="51"/>
        <v>0</v>
      </c>
    </row>
    <row r="167" spans="1:28" x14ac:dyDescent="0.25">
      <c r="A167" s="5">
        <v>162</v>
      </c>
      <c r="B167" s="135"/>
      <c r="C167" s="133"/>
      <c r="D167" s="133"/>
      <c r="E167" s="134"/>
      <c r="F167" s="56">
        <f t="shared" ca="1" si="29"/>
        <v>0</v>
      </c>
      <c r="G167" s="136"/>
      <c r="H167" s="6" t="str">
        <f t="shared" ca="1" si="30"/>
        <v/>
      </c>
      <c r="I167" s="55">
        <f t="shared" ca="1" si="17"/>
        <v>0</v>
      </c>
      <c r="J167" s="137"/>
      <c r="K167" s="53" t="str">
        <f t="shared" si="47"/>
        <v/>
      </c>
      <c r="L167" s="51" t="str">
        <f t="shared" si="19"/>
        <v/>
      </c>
      <c r="M167" s="59" t="s">
        <v>13</v>
      </c>
      <c r="N167" s="70"/>
      <c r="O167" s="131" t="str">
        <f t="shared" si="20"/>
        <v/>
      </c>
      <c r="P167" s="50" t="str">
        <f t="shared" si="52"/>
        <v/>
      </c>
      <c r="Q167" s="55">
        <f t="shared" ca="1" si="48"/>
        <v>0</v>
      </c>
      <c r="R167" s="52">
        <f t="shared" si="49"/>
        <v>0</v>
      </c>
      <c r="S167" s="6" t="str">
        <f t="shared" ca="1" si="31"/>
        <v/>
      </c>
      <c r="T167" s="55">
        <f t="shared" ca="1" si="25"/>
        <v>0</v>
      </c>
      <c r="U167" s="55">
        <f t="shared" ca="1" si="50"/>
        <v>0</v>
      </c>
      <c r="V167" s="69"/>
      <c r="W167" s="52">
        <f t="shared" si="27"/>
        <v>0</v>
      </c>
      <c r="X167" s="55">
        <f t="shared" ca="1" si="28"/>
        <v>0</v>
      </c>
      <c r="Y167" s="71"/>
      <c r="Z167" s="7"/>
      <c r="AA167" s="58">
        <f t="shared" ca="1" si="51"/>
        <v>0</v>
      </c>
    </row>
    <row r="168" spans="1:28" x14ac:dyDescent="0.25">
      <c r="A168" s="5">
        <v>163</v>
      </c>
      <c r="B168" s="135"/>
      <c r="C168" s="133"/>
      <c r="D168" s="133"/>
      <c r="E168" s="134"/>
      <c r="F168" s="56">
        <f t="shared" ca="1" si="29"/>
        <v>0</v>
      </c>
      <c r="G168" s="136"/>
      <c r="H168" s="6" t="str">
        <f t="shared" ca="1" si="30"/>
        <v/>
      </c>
      <c r="I168" s="55">
        <f t="shared" ca="1" si="17"/>
        <v>0</v>
      </c>
      <c r="J168" s="137"/>
      <c r="K168" s="53" t="str">
        <f t="shared" si="47"/>
        <v/>
      </c>
      <c r="L168" s="51" t="str">
        <f t="shared" si="19"/>
        <v/>
      </c>
      <c r="M168" s="59" t="s">
        <v>13</v>
      </c>
      <c r="N168" s="70"/>
      <c r="O168" s="131" t="str">
        <f t="shared" si="20"/>
        <v/>
      </c>
      <c r="P168" s="50" t="str">
        <f t="shared" si="52"/>
        <v/>
      </c>
      <c r="Q168" s="55">
        <f t="shared" ca="1" si="48"/>
        <v>0</v>
      </c>
      <c r="R168" s="52">
        <f t="shared" si="49"/>
        <v>0</v>
      </c>
      <c r="S168" s="6" t="str">
        <f t="shared" ca="1" si="31"/>
        <v/>
      </c>
      <c r="T168" s="55">
        <f t="shared" ca="1" si="25"/>
        <v>0</v>
      </c>
      <c r="U168" s="55">
        <f t="shared" ca="1" si="50"/>
        <v>0</v>
      </c>
      <c r="V168" s="69"/>
      <c r="W168" s="52">
        <f t="shared" si="27"/>
        <v>0</v>
      </c>
      <c r="X168" s="55">
        <f t="shared" ca="1" si="28"/>
        <v>0</v>
      </c>
      <c r="Y168" s="71"/>
      <c r="Z168" s="7"/>
      <c r="AA168" s="58">
        <f t="shared" ca="1" si="51"/>
        <v>0</v>
      </c>
    </row>
    <row r="169" spans="1:28" x14ac:dyDescent="0.25">
      <c r="A169" s="5">
        <v>164</v>
      </c>
      <c r="B169" s="135"/>
      <c r="C169" s="133"/>
      <c r="D169" s="133"/>
      <c r="E169" s="134"/>
      <c r="F169" s="56">
        <f t="shared" ca="1" si="29"/>
        <v>0</v>
      </c>
      <c r="G169" s="136"/>
      <c r="H169" s="6" t="str">
        <f t="shared" ca="1" si="30"/>
        <v/>
      </c>
      <c r="I169" s="55">
        <f t="shared" ca="1" si="17"/>
        <v>0</v>
      </c>
      <c r="J169" s="137"/>
      <c r="K169" s="53" t="str">
        <f t="shared" si="47"/>
        <v/>
      </c>
      <c r="L169" s="51" t="str">
        <f t="shared" si="19"/>
        <v/>
      </c>
      <c r="M169" s="59" t="s">
        <v>13</v>
      </c>
      <c r="N169" s="70"/>
      <c r="O169" s="131" t="str">
        <f t="shared" si="20"/>
        <v/>
      </c>
      <c r="P169" s="50" t="str">
        <f t="shared" si="52"/>
        <v/>
      </c>
      <c r="Q169" s="55">
        <f t="shared" ca="1" si="48"/>
        <v>0</v>
      </c>
      <c r="R169" s="52">
        <f t="shared" si="49"/>
        <v>0</v>
      </c>
      <c r="S169" s="6" t="str">
        <f t="shared" ca="1" si="31"/>
        <v/>
      </c>
      <c r="T169" s="55">
        <f t="shared" ca="1" si="25"/>
        <v>0</v>
      </c>
      <c r="U169" s="55">
        <f t="shared" ca="1" si="50"/>
        <v>0</v>
      </c>
      <c r="V169" s="69"/>
      <c r="W169" s="52">
        <f t="shared" si="27"/>
        <v>0</v>
      </c>
      <c r="X169" s="55">
        <f t="shared" ca="1" si="28"/>
        <v>0</v>
      </c>
      <c r="Y169" s="71"/>
      <c r="Z169" s="7"/>
      <c r="AA169" s="58">
        <f t="shared" ca="1" si="51"/>
        <v>0</v>
      </c>
    </row>
    <row r="170" spans="1:28" x14ac:dyDescent="0.25">
      <c r="A170" s="5">
        <v>165</v>
      </c>
      <c r="B170" s="135"/>
      <c r="C170" s="133"/>
      <c r="D170" s="133"/>
      <c r="E170" s="134"/>
      <c r="F170" s="56">
        <f t="shared" ca="1" si="29"/>
        <v>0</v>
      </c>
      <c r="G170" s="136"/>
      <c r="H170" s="6" t="str">
        <f t="shared" ca="1" si="30"/>
        <v/>
      </c>
      <c r="I170" s="55">
        <f t="shared" ca="1" si="17"/>
        <v>0</v>
      </c>
      <c r="J170" s="137"/>
      <c r="K170" s="53" t="str">
        <f t="shared" si="47"/>
        <v/>
      </c>
      <c r="L170" s="51" t="str">
        <f t="shared" si="19"/>
        <v/>
      </c>
      <c r="M170" s="59" t="s">
        <v>13</v>
      </c>
      <c r="N170" s="70"/>
      <c r="O170" s="131" t="str">
        <f t="shared" si="20"/>
        <v/>
      </c>
      <c r="P170" s="50" t="str">
        <f t="shared" si="52"/>
        <v/>
      </c>
      <c r="Q170" s="55">
        <f t="shared" ca="1" si="48"/>
        <v>0</v>
      </c>
      <c r="R170" s="52">
        <f t="shared" si="49"/>
        <v>0</v>
      </c>
      <c r="S170" s="6" t="str">
        <f t="shared" ca="1" si="31"/>
        <v/>
      </c>
      <c r="T170" s="55">
        <f t="shared" ca="1" si="25"/>
        <v>0</v>
      </c>
      <c r="U170" s="55">
        <f t="shared" ca="1" si="50"/>
        <v>0</v>
      </c>
      <c r="V170" s="69"/>
      <c r="W170" s="52">
        <f t="shared" si="27"/>
        <v>0</v>
      </c>
      <c r="X170" s="55">
        <f t="shared" ca="1" si="28"/>
        <v>0</v>
      </c>
      <c r="Y170" s="71"/>
      <c r="Z170" s="7"/>
      <c r="AA170" s="58">
        <f t="shared" ca="1" si="51"/>
        <v>0</v>
      </c>
    </row>
    <row r="171" spans="1:28" x14ac:dyDescent="0.25">
      <c r="A171" s="5">
        <v>166</v>
      </c>
      <c r="B171" s="135"/>
      <c r="C171" s="133"/>
      <c r="D171" s="133"/>
      <c r="E171" s="134"/>
      <c r="F171" s="56">
        <f t="shared" ca="1" si="29"/>
        <v>0</v>
      </c>
      <c r="G171" s="136"/>
      <c r="H171" s="6" t="str">
        <f t="shared" ca="1" si="30"/>
        <v/>
      </c>
      <c r="I171" s="55">
        <f t="shared" ca="1" si="17"/>
        <v>0</v>
      </c>
      <c r="J171" s="137"/>
      <c r="K171" s="53" t="str">
        <f t="shared" si="47"/>
        <v/>
      </c>
      <c r="L171" s="51" t="str">
        <f t="shared" si="19"/>
        <v/>
      </c>
      <c r="M171" s="59" t="s">
        <v>13</v>
      </c>
      <c r="N171" s="70"/>
      <c r="O171" s="131" t="str">
        <f t="shared" si="20"/>
        <v/>
      </c>
      <c r="P171" s="50" t="str">
        <f t="shared" si="52"/>
        <v/>
      </c>
      <c r="Q171" s="55">
        <f t="shared" ca="1" si="48"/>
        <v>0</v>
      </c>
      <c r="R171" s="52">
        <f t="shared" si="49"/>
        <v>0</v>
      </c>
      <c r="S171" s="6" t="str">
        <f t="shared" ca="1" si="31"/>
        <v/>
      </c>
      <c r="T171" s="55">
        <f t="shared" ca="1" si="25"/>
        <v>0</v>
      </c>
      <c r="U171" s="55">
        <f t="shared" ca="1" si="50"/>
        <v>0</v>
      </c>
      <c r="V171" s="69"/>
      <c r="W171" s="52">
        <f t="shared" si="27"/>
        <v>0</v>
      </c>
      <c r="X171" s="55">
        <f t="shared" ca="1" si="28"/>
        <v>0</v>
      </c>
      <c r="Y171" s="71"/>
      <c r="Z171" s="7"/>
      <c r="AA171" s="58">
        <f t="shared" ca="1" si="51"/>
        <v>0</v>
      </c>
    </row>
    <row r="172" spans="1:28" x14ac:dyDescent="0.25">
      <c r="A172" s="5">
        <v>167</v>
      </c>
      <c r="B172" s="135"/>
      <c r="C172" s="133"/>
      <c r="D172" s="133"/>
      <c r="E172" s="134"/>
      <c r="F172" s="56">
        <f t="shared" ca="1" si="29"/>
        <v>0</v>
      </c>
      <c r="G172" s="136"/>
      <c r="H172" s="6" t="str">
        <f t="shared" ca="1" si="30"/>
        <v/>
      </c>
      <c r="I172" s="55">
        <f t="shared" ca="1" si="17"/>
        <v>0</v>
      </c>
      <c r="J172" s="137"/>
      <c r="K172" s="53" t="str">
        <f t="shared" si="47"/>
        <v/>
      </c>
      <c r="L172" s="51" t="str">
        <f t="shared" si="19"/>
        <v/>
      </c>
      <c r="M172" s="59" t="s">
        <v>13</v>
      </c>
      <c r="N172" s="70"/>
      <c r="O172" s="131" t="str">
        <f t="shared" si="20"/>
        <v/>
      </c>
      <c r="P172" s="50" t="str">
        <f t="shared" si="52"/>
        <v/>
      </c>
      <c r="Q172" s="55">
        <f t="shared" ca="1" si="48"/>
        <v>0</v>
      </c>
      <c r="R172" s="52">
        <f t="shared" si="49"/>
        <v>0</v>
      </c>
      <c r="S172" s="6" t="str">
        <f t="shared" ca="1" si="31"/>
        <v/>
      </c>
      <c r="T172" s="55">
        <f t="shared" ca="1" si="25"/>
        <v>0</v>
      </c>
      <c r="U172" s="55">
        <f t="shared" ca="1" si="50"/>
        <v>0</v>
      </c>
      <c r="V172" s="69"/>
      <c r="W172" s="52">
        <f t="shared" si="27"/>
        <v>0</v>
      </c>
      <c r="X172" s="55">
        <f t="shared" ca="1" si="28"/>
        <v>0</v>
      </c>
      <c r="Y172" s="71"/>
      <c r="Z172" s="7"/>
      <c r="AA172" s="58">
        <f t="shared" ca="1" si="51"/>
        <v>0</v>
      </c>
    </row>
    <row r="173" spans="1:28" x14ac:dyDescent="0.25">
      <c r="A173" s="5">
        <v>168</v>
      </c>
      <c r="B173" s="135"/>
      <c r="C173" s="133"/>
      <c r="D173" s="133"/>
      <c r="E173" s="134"/>
      <c r="F173" s="56">
        <f t="shared" ca="1" si="29"/>
        <v>0</v>
      </c>
      <c r="G173" s="136"/>
      <c r="H173" s="6" t="str">
        <f t="shared" ca="1" si="30"/>
        <v/>
      </c>
      <c r="I173" s="55">
        <f t="shared" ca="1" si="17"/>
        <v>0</v>
      </c>
      <c r="J173" s="137"/>
      <c r="K173" s="53" t="str">
        <f t="shared" si="47"/>
        <v/>
      </c>
      <c r="L173" s="51" t="str">
        <f t="shared" si="19"/>
        <v/>
      </c>
      <c r="M173" s="59" t="s">
        <v>13</v>
      </c>
      <c r="N173" s="70"/>
      <c r="O173" s="131" t="str">
        <f t="shared" si="20"/>
        <v/>
      </c>
      <c r="P173" s="50" t="str">
        <f t="shared" si="52"/>
        <v/>
      </c>
      <c r="Q173" s="55">
        <f t="shared" ca="1" si="48"/>
        <v>0</v>
      </c>
      <c r="R173" s="52">
        <f t="shared" si="49"/>
        <v>0</v>
      </c>
      <c r="S173" s="6" t="str">
        <f t="shared" ca="1" si="31"/>
        <v/>
      </c>
      <c r="T173" s="55">
        <f t="shared" ca="1" si="25"/>
        <v>0</v>
      </c>
      <c r="U173" s="55">
        <f t="shared" ca="1" si="50"/>
        <v>0</v>
      </c>
      <c r="V173" s="69"/>
      <c r="W173" s="52">
        <f t="shared" si="27"/>
        <v>0</v>
      </c>
      <c r="X173" s="55">
        <f t="shared" ca="1" si="28"/>
        <v>0</v>
      </c>
      <c r="Y173" s="71"/>
      <c r="Z173" s="7"/>
      <c r="AA173" s="58">
        <f t="shared" ca="1" si="51"/>
        <v>0</v>
      </c>
    </row>
    <row r="174" spans="1:28" x14ac:dyDescent="0.25">
      <c r="A174" s="5">
        <v>169</v>
      </c>
      <c r="B174" s="135"/>
      <c r="C174" s="133"/>
      <c r="D174" s="133"/>
      <c r="E174" s="134"/>
      <c r="F174" s="56">
        <f t="shared" ca="1" si="29"/>
        <v>0</v>
      </c>
      <c r="G174" s="136"/>
      <c r="H174" s="6" t="str">
        <f t="shared" ca="1" si="30"/>
        <v/>
      </c>
      <c r="I174" s="55">
        <f t="shared" ca="1" si="17"/>
        <v>0</v>
      </c>
      <c r="J174" s="137"/>
      <c r="K174" s="53" t="str">
        <f t="shared" si="47"/>
        <v/>
      </c>
      <c r="L174" s="51" t="str">
        <f t="shared" si="19"/>
        <v/>
      </c>
      <c r="M174" s="59" t="s">
        <v>13</v>
      </c>
      <c r="N174" s="70"/>
      <c r="O174" s="131" t="str">
        <f t="shared" si="20"/>
        <v/>
      </c>
      <c r="P174" s="50" t="str">
        <f t="shared" si="52"/>
        <v/>
      </c>
      <c r="Q174" s="55">
        <f t="shared" ca="1" si="48"/>
        <v>0</v>
      </c>
      <c r="R174" s="52">
        <f t="shared" si="49"/>
        <v>0</v>
      </c>
      <c r="S174" s="6" t="str">
        <f t="shared" ca="1" si="31"/>
        <v/>
      </c>
      <c r="T174" s="55">
        <f t="shared" ca="1" si="25"/>
        <v>0</v>
      </c>
      <c r="U174" s="55">
        <f t="shared" ca="1" si="50"/>
        <v>0</v>
      </c>
      <c r="V174" s="69"/>
      <c r="W174" s="52">
        <f t="shared" si="27"/>
        <v>0</v>
      </c>
      <c r="X174" s="55">
        <f t="shared" ca="1" si="28"/>
        <v>0</v>
      </c>
      <c r="Y174" s="71"/>
      <c r="Z174" s="7"/>
      <c r="AA174" s="58">
        <f t="shared" ca="1" si="51"/>
        <v>0</v>
      </c>
    </row>
    <row r="175" spans="1:28" x14ac:dyDescent="0.25">
      <c r="A175" s="5">
        <v>170</v>
      </c>
      <c r="B175" s="135"/>
      <c r="C175" s="133"/>
      <c r="D175" s="133"/>
      <c r="E175" s="134"/>
      <c r="F175" s="56">
        <f t="shared" ca="1" si="29"/>
        <v>0</v>
      </c>
      <c r="G175" s="136"/>
      <c r="H175" s="6" t="str">
        <f t="shared" ca="1" si="30"/>
        <v/>
      </c>
      <c r="I175" s="55">
        <f t="shared" ca="1" si="17"/>
        <v>0</v>
      </c>
      <c r="J175" s="137"/>
      <c r="K175" s="53" t="str">
        <f t="shared" si="47"/>
        <v/>
      </c>
      <c r="L175" s="51" t="str">
        <f t="shared" si="19"/>
        <v/>
      </c>
      <c r="M175" s="59" t="s">
        <v>13</v>
      </c>
      <c r="N175" s="70"/>
      <c r="O175" s="131" t="str">
        <f t="shared" si="20"/>
        <v/>
      </c>
      <c r="P175" s="50" t="str">
        <f t="shared" si="52"/>
        <v/>
      </c>
      <c r="Q175" s="55">
        <f t="shared" ca="1" si="48"/>
        <v>0</v>
      </c>
      <c r="R175" s="52">
        <f t="shared" si="49"/>
        <v>0</v>
      </c>
      <c r="S175" s="6" t="str">
        <f t="shared" ca="1" si="31"/>
        <v/>
      </c>
      <c r="T175" s="55">
        <f t="shared" ca="1" si="25"/>
        <v>0</v>
      </c>
      <c r="U175" s="55">
        <f t="shared" ca="1" si="50"/>
        <v>0</v>
      </c>
      <c r="V175" s="69"/>
      <c r="W175" s="52">
        <f t="shared" si="27"/>
        <v>0</v>
      </c>
      <c r="X175" s="55">
        <f t="shared" ca="1" si="28"/>
        <v>0</v>
      </c>
      <c r="Y175" s="71"/>
      <c r="Z175" s="7"/>
      <c r="AA175" s="58">
        <f t="shared" ca="1" si="51"/>
        <v>0</v>
      </c>
      <c r="AB175" s="12"/>
    </row>
    <row r="176" spans="1:28" x14ac:dyDescent="0.25">
      <c r="A176" s="5">
        <v>171</v>
      </c>
      <c r="B176" s="135"/>
      <c r="C176" s="133"/>
      <c r="D176" s="133"/>
      <c r="E176" s="134"/>
      <c r="F176" s="56">
        <f t="shared" ca="1" si="29"/>
        <v>0</v>
      </c>
      <c r="G176" s="136"/>
      <c r="H176" s="6" t="str">
        <f t="shared" ca="1" si="30"/>
        <v/>
      </c>
      <c r="I176" s="55">
        <f t="shared" ca="1" si="17"/>
        <v>0</v>
      </c>
      <c r="J176" s="137"/>
      <c r="K176" s="53" t="str">
        <f t="shared" si="47"/>
        <v/>
      </c>
      <c r="L176" s="51" t="str">
        <f t="shared" si="19"/>
        <v/>
      </c>
      <c r="M176" s="59" t="s">
        <v>13</v>
      </c>
      <c r="N176" s="70"/>
      <c r="O176" s="131" t="str">
        <f t="shared" si="20"/>
        <v/>
      </c>
      <c r="P176" s="50" t="str">
        <f t="shared" si="52"/>
        <v/>
      </c>
      <c r="Q176" s="55">
        <f t="shared" ca="1" si="48"/>
        <v>0</v>
      </c>
      <c r="R176" s="52">
        <f t="shared" si="49"/>
        <v>0</v>
      </c>
      <c r="S176" s="6" t="str">
        <f t="shared" ca="1" si="31"/>
        <v/>
      </c>
      <c r="T176" s="55">
        <f t="shared" ca="1" si="25"/>
        <v>0</v>
      </c>
      <c r="U176" s="55">
        <f t="shared" ca="1" si="50"/>
        <v>0</v>
      </c>
      <c r="V176" s="69"/>
      <c r="W176" s="52">
        <f t="shared" si="27"/>
        <v>0</v>
      </c>
      <c r="X176" s="55">
        <f t="shared" ca="1" si="28"/>
        <v>0</v>
      </c>
      <c r="Y176" s="71"/>
      <c r="Z176" s="7"/>
      <c r="AA176" s="58">
        <f t="shared" ca="1" si="51"/>
        <v>0</v>
      </c>
      <c r="AB176" s="12"/>
    </row>
    <row r="177" spans="1:28" x14ac:dyDescent="0.25">
      <c r="A177" s="5">
        <v>172</v>
      </c>
      <c r="B177" s="135"/>
      <c r="C177" s="133"/>
      <c r="D177" s="133"/>
      <c r="E177" s="134"/>
      <c r="F177" s="56">
        <f t="shared" ca="1" si="29"/>
        <v>0</v>
      </c>
      <c r="G177" s="136"/>
      <c r="H177" s="6" t="str">
        <f t="shared" ca="1" si="30"/>
        <v/>
      </c>
      <c r="I177" s="55">
        <f t="shared" ca="1" si="17"/>
        <v>0</v>
      </c>
      <c r="J177" s="137"/>
      <c r="K177" s="53" t="str">
        <f t="shared" si="47"/>
        <v/>
      </c>
      <c r="L177" s="51" t="str">
        <f t="shared" si="19"/>
        <v/>
      </c>
      <c r="M177" s="59" t="s">
        <v>13</v>
      </c>
      <c r="N177" s="70"/>
      <c r="O177" s="131" t="str">
        <f t="shared" si="20"/>
        <v/>
      </c>
      <c r="P177" s="50" t="str">
        <f t="shared" si="52"/>
        <v/>
      </c>
      <c r="Q177" s="55">
        <f t="shared" ca="1" si="48"/>
        <v>0</v>
      </c>
      <c r="R177" s="52">
        <f t="shared" si="49"/>
        <v>0</v>
      </c>
      <c r="S177" s="6" t="str">
        <f t="shared" ca="1" si="31"/>
        <v/>
      </c>
      <c r="T177" s="55">
        <f t="shared" ca="1" si="25"/>
        <v>0</v>
      </c>
      <c r="U177" s="55">
        <f t="shared" ca="1" si="50"/>
        <v>0</v>
      </c>
      <c r="V177" s="69"/>
      <c r="W177" s="52">
        <f t="shared" si="27"/>
        <v>0</v>
      </c>
      <c r="X177" s="55">
        <f t="shared" ca="1" si="28"/>
        <v>0</v>
      </c>
      <c r="Y177" s="71"/>
      <c r="Z177" s="7"/>
      <c r="AA177" s="58">
        <f t="shared" ca="1" si="51"/>
        <v>0</v>
      </c>
      <c r="AB177" s="12"/>
    </row>
    <row r="178" spans="1:28" x14ac:dyDescent="0.25">
      <c r="A178" s="5">
        <v>173</v>
      </c>
      <c r="B178" s="135"/>
      <c r="C178" s="133"/>
      <c r="D178" s="133"/>
      <c r="E178" s="134"/>
      <c r="F178" s="56">
        <f t="shared" ca="1" si="29"/>
        <v>0</v>
      </c>
      <c r="G178" s="136"/>
      <c r="H178" s="6" t="str">
        <f t="shared" ca="1" si="30"/>
        <v/>
      </c>
      <c r="I178" s="55">
        <f t="shared" ca="1" si="17"/>
        <v>0</v>
      </c>
      <c r="J178" s="137"/>
      <c r="K178" s="53" t="str">
        <f t="shared" si="47"/>
        <v/>
      </c>
      <c r="L178" s="51" t="str">
        <f t="shared" si="19"/>
        <v/>
      </c>
      <c r="M178" s="59" t="s">
        <v>13</v>
      </c>
      <c r="N178" s="70"/>
      <c r="O178" s="131" t="str">
        <f t="shared" si="20"/>
        <v/>
      </c>
      <c r="P178" s="50" t="str">
        <f t="shared" si="52"/>
        <v/>
      </c>
      <c r="Q178" s="55">
        <f t="shared" ca="1" si="48"/>
        <v>0</v>
      </c>
      <c r="R178" s="52">
        <f t="shared" si="49"/>
        <v>0</v>
      </c>
      <c r="S178" s="6" t="str">
        <f t="shared" ca="1" si="31"/>
        <v/>
      </c>
      <c r="T178" s="55">
        <f t="shared" ca="1" si="25"/>
        <v>0</v>
      </c>
      <c r="U178" s="55">
        <f t="shared" ca="1" si="50"/>
        <v>0</v>
      </c>
      <c r="V178" s="69"/>
      <c r="W178" s="52">
        <f t="shared" si="27"/>
        <v>0</v>
      </c>
      <c r="X178" s="55">
        <f t="shared" ca="1" si="28"/>
        <v>0</v>
      </c>
      <c r="Y178" s="71"/>
      <c r="Z178" s="7"/>
      <c r="AA178" s="58">
        <f t="shared" ca="1" si="51"/>
        <v>0</v>
      </c>
      <c r="AB178" s="13"/>
    </row>
    <row r="179" spans="1:28" x14ac:dyDescent="0.25">
      <c r="A179" s="5">
        <v>174</v>
      </c>
      <c r="B179" s="135"/>
      <c r="C179" s="133"/>
      <c r="D179" s="133"/>
      <c r="E179" s="134"/>
      <c r="F179" s="56">
        <f t="shared" ca="1" si="29"/>
        <v>0</v>
      </c>
      <c r="G179" s="136"/>
      <c r="H179" s="6" t="str">
        <f t="shared" ca="1" si="30"/>
        <v/>
      </c>
      <c r="I179" s="55">
        <f t="shared" ca="1" si="17"/>
        <v>0</v>
      </c>
      <c r="J179" s="137"/>
      <c r="K179" s="53" t="str">
        <f t="shared" si="47"/>
        <v/>
      </c>
      <c r="L179" s="51" t="str">
        <f t="shared" si="19"/>
        <v/>
      </c>
      <c r="M179" s="59" t="s">
        <v>13</v>
      </c>
      <c r="N179" s="70"/>
      <c r="O179" s="131" t="str">
        <f t="shared" si="20"/>
        <v/>
      </c>
      <c r="P179" s="50" t="str">
        <f t="shared" si="52"/>
        <v/>
      </c>
      <c r="Q179" s="55">
        <f t="shared" ca="1" si="48"/>
        <v>0</v>
      </c>
      <c r="R179" s="52">
        <f t="shared" si="49"/>
        <v>0</v>
      </c>
      <c r="S179" s="6" t="str">
        <f t="shared" ca="1" si="31"/>
        <v/>
      </c>
      <c r="T179" s="55">
        <f t="shared" ca="1" si="25"/>
        <v>0</v>
      </c>
      <c r="U179" s="55">
        <f t="shared" ca="1" si="50"/>
        <v>0</v>
      </c>
      <c r="V179" s="69"/>
      <c r="W179" s="52">
        <f t="shared" si="27"/>
        <v>0</v>
      </c>
      <c r="X179" s="55">
        <f t="shared" ca="1" si="28"/>
        <v>0</v>
      </c>
      <c r="Y179" s="71"/>
      <c r="Z179" s="7"/>
      <c r="AA179" s="58">
        <f t="shared" ca="1" si="51"/>
        <v>0</v>
      </c>
      <c r="AB179" s="13"/>
    </row>
    <row r="180" spans="1:28" x14ac:dyDescent="0.25">
      <c r="A180" s="5">
        <v>175</v>
      </c>
      <c r="B180" s="135"/>
      <c r="C180" s="133"/>
      <c r="D180" s="133"/>
      <c r="E180" s="134"/>
      <c r="F180" s="56">
        <f t="shared" ca="1" si="29"/>
        <v>0</v>
      </c>
      <c r="G180" s="136"/>
      <c r="H180" s="6" t="str">
        <f t="shared" ca="1" si="30"/>
        <v/>
      </c>
      <c r="I180" s="55">
        <f t="shared" ca="1" si="17"/>
        <v>0</v>
      </c>
      <c r="J180" s="137"/>
      <c r="K180" s="53" t="str">
        <f t="shared" si="47"/>
        <v/>
      </c>
      <c r="L180" s="51" t="str">
        <f t="shared" si="19"/>
        <v/>
      </c>
      <c r="M180" s="59" t="s">
        <v>13</v>
      </c>
      <c r="N180" s="70"/>
      <c r="O180" s="131" t="str">
        <f t="shared" si="20"/>
        <v/>
      </c>
      <c r="P180" s="50" t="str">
        <f t="shared" si="52"/>
        <v/>
      </c>
      <c r="Q180" s="55">
        <f t="shared" ca="1" si="48"/>
        <v>0</v>
      </c>
      <c r="R180" s="52">
        <f t="shared" si="49"/>
        <v>0</v>
      </c>
      <c r="S180" s="6" t="str">
        <f t="shared" ca="1" si="31"/>
        <v/>
      </c>
      <c r="T180" s="55">
        <f t="shared" ca="1" si="25"/>
        <v>0</v>
      </c>
      <c r="U180" s="55">
        <f t="shared" ca="1" si="50"/>
        <v>0</v>
      </c>
      <c r="V180" s="69"/>
      <c r="W180" s="52">
        <f t="shared" si="27"/>
        <v>0</v>
      </c>
      <c r="X180" s="55">
        <f t="shared" ca="1" si="28"/>
        <v>0</v>
      </c>
      <c r="Y180" s="71"/>
      <c r="Z180" s="7"/>
      <c r="AA180" s="58">
        <f t="shared" ca="1" si="51"/>
        <v>0</v>
      </c>
      <c r="AB180" s="13"/>
    </row>
    <row r="181" spans="1:28" x14ac:dyDescent="0.25">
      <c r="A181" s="5">
        <v>176</v>
      </c>
      <c r="B181" s="135"/>
      <c r="C181" s="133"/>
      <c r="D181" s="133"/>
      <c r="E181" s="134"/>
      <c r="F181" s="56">
        <f t="shared" ca="1" si="29"/>
        <v>0</v>
      </c>
      <c r="G181" s="136"/>
      <c r="H181" s="6" t="str">
        <f t="shared" ca="1" si="30"/>
        <v/>
      </c>
      <c r="I181" s="55">
        <f t="shared" ca="1" si="17"/>
        <v>0</v>
      </c>
      <c r="J181" s="137"/>
      <c r="K181" s="53" t="str">
        <f t="shared" si="47"/>
        <v/>
      </c>
      <c r="L181" s="51" t="str">
        <f t="shared" si="19"/>
        <v/>
      </c>
      <c r="M181" s="59" t="s">
        <v>13</v>
      </c>
      <c r="N181" s="70"/>
      <c r="O181" s="131" t="str">
        <f t="shared" si="20"/>
        <v/>
      </c>
      <c r="P181" s="50" t="str">
        <f t="shared" si="52"/>
        <v/>
      </c>
      <c r="Q181" s="55">
        <f t="shared" ca="1" si="48"/>
        <v>0</v>
      </c>
      <c r="R181" s="52">
        <f t="shared" si="49"/>
        <v>0</v>
      </c>
      <c r="S181" s="6" t="str">
        <f t="shared" ca="1" si="31"/>
        <v/>
      </c>
      <c r="T181" s="55">
        <f t="shared" ca="1" si="25"/>
        <v>0</v>
      </c>
      <c r="U181" s="55">
        <f t="shared" ca="1" si="50"/>
        <v>0</v>
      </c>
      <c r="V181" s="69"/>
      <c r="W181" s="52">
        <f t="shared" si="27"/>
        <v>0</v>
      </c>
      <c r="X181" s="55">
        <f t="shared" ca="1" si="28"/>
        <v>0</v>
      </c>
      <c r="Y181" s="71"/>
      <c r="Z181" s="7"/>
      <c r="AA181" s="58">
        <f t="shared" ca="1" si="51"/>
        <v>0</v>
      </c>
      <c r="AB181" s="13"/>
    </row>
    <row r="182" spans="1:28" x14ac:dyDescent="0.25">
      <c r="A182" s="5">
        <v>177</v>
      </c>
      <c r="B182" s="135"/>
      <c r="C182" s="133"/>
      <c r="D182" s="133"/>
      <c r="E182" s="134"/>
      <c r="F182" s="56">
        <f t="shared" ca="1" si="29"/>
        <v>0</v>
      </c>
      <c r="G182" s="136"/>
      <c r="H182" s="6" t="str">
        <f t="shared" ca="1" si="30"/>
        <v/>
      </c>
      <c r="I182" s="55">
        <f t="shared" ca="1" si="17"/>
        <v>0</v>
      </c>
      <c r="J182" s="137"/>
      <c r="K182" s="53" t="str">
        <f t="shared" si="47"/>
        <v/>
      </c>
      <c r="L182" s="51" t="str">
        <f t="shared" si="19"/>
        <v/>
      </c>
      <c r="M182" s="59" t="s">
        <v>13</v>
      </c>
      <c r="N182" s="70"/>
      <c r="O182" s="131" t="str">
        <f t="shared" si="20"/>
        <v/>
      </c>
      <c r="P182" s="50" t="str">
        <f t="shared" si="52"/>
        <v/>
      </c>
      <c r="Q182" s="55">
        <f t="shared" ca="1" si="48"/>
        <v>0</v>
      </c>
      <c r="R182" s="52">
        <f t="shared" si="49"/>
        <v>0</v>
      </c>
      <c r="S182" s="6" t="str">
        <f t="shared" ca="1" si="31"/>
        <v/>
      </c>
      <c r="T182" s="55">
        <f t="shared" ca="1" si="25"/>
        <v>0</v>
      </c>
      <c r="U182" s="55">
        <f t="shared" ca="1" si="50"/>
        <v>0</v>
      </c>
      <c r="V182" s="69"/>
      <c r="W182" s="52">
        <f t="shared" si="27"/>
        <v>0</v>
      </c>
      <c r="X182" s="55">
        <f t="shared" ca="1" si="28"/>
        <v>0</v>
      </c>
      <c r="Y182" s="71"/>
      <c r="Z182" s="7"/>
      <c r="AA182" s="58">
        <f t="shared" ca="1" si="51"/>
        <v>0</v>
      </c>
      <c r="AB182" s="13"/>
    </row>
    <row r="183" spans="1:28" x14ac:dyDescent="0.25">
      <c r="A183" s="5">
        <v>178</v>
      </c>
      <c r="B183" s="135"/>
      <c r="C183" s="133"/>
      <c r="D183" s="133"/>
      <c r="E183" s="134"/>
      <c r="F183" s="56">
        <f t="shared" ca="1" si="29"/>
        <v>0</v>
      </c>
      <c r="G183" s="136"/>
      <c r="H183" s="6" t="str">
        <f t="shared" ca="1" si="30"/>
        <v/>
      </c>
      <c r="I183" s="55">
        <f t="shared" ca="1" si="17"/>
        <v>0</v>
      </c>
      <c r="J183" s="137"/>
      <c r="K183" s="53" t="str">
        <f t="shared" si="47"/>
        <v/>
      </c>
      <c r="L183" s="51" t="str">
        <f t="shared" si="19"/>
        <v/>
      </c>
      <c r="M183" s="59" t="s">
        <v>13</v>
      </c>
      <c r="N183" s="70"/>
      <c r="O183" s="131" t="str">
        <f t="shared" si="20"/>
        <v/>
      </c>
      <c r="P183" s="50" t="str">
        <f t="shared" si="52"/>
        <v/>
      </c>
      <c r="Q183" s="55">
        <f t="shared" ca="1" si="48"/>
        <v>0</v>
      </c>
      <c r="R183" s="52">
        <f t="shared" si="49"/>
        <v>0</v>
      </c>
      <c r="S183" s="6" t="str">
        <f t="shared" ca="1" si="31"/>
        <v/>
      </c>
      <c r="T183" s="55">
        <f t="shared" ca="1" si="25"/>
        <v>0</v>
      </c>
      <c r="U183" s="55">
        <f t="shared" ca="1" si="50"/>
        <v>0</v>
      </c>
      <c r="V183" s="69"/>
      <c r="W183" s="52">
        <f t="shared" si="27"/>
        <v>0</v>
      </c>
      <c r="X183" s="55">
        <f t="shared" ca="1" si="28"/>
        <v>0</v>
      </c>
      <c r="Y183" s="71"/>
      <c r="Z183" s="7"/>
      <c r="AA183" s="58">
        <f t="shared" ca="1" si="51"/>
        <v>0</v>
      </c>
      <c r="AB183" s="12"/>
    </row>
    <row r="184" spans="1:28" x14ac:dyDescent="0.25">
      <c r="A184" s="5">
        <v>179</v>
      </c>
      <c r="B184" s="135"/>
      <c r="C184" s="133"/>
      <c r="D184" s="133"/>
      <c r="E184" s="134"/>
      <c r="F184" s="56">
        <f t="shared" ca="1" si="29"/>
        <v>0</v>
      </c>
      <c r="G184" s="136"/>
      <c r="H184" s="6" t="str">
        <f t="shared" ca="1" si="30"/>
        <v/>
      </c>
      <c r="I184" s="55">
        <f t="shared" ca="1" si="17"/>
        <v>0</v>
      </c>
      <c r="J184" s="137"/>
      <c r="K184" s="53" t="str">
        <f t="shared" si="47"/>
        <v/>
      </c>
      <c r="L184" s="51" t="str">
        <f t="shared" si="19"/>
        <v/>
      </c>
      <c r="M184" s="59" t="s">
        <v>13</v>
      </c>
      <c r="N184" s="70"/>
      <c r="O184" s="131" t="str">
        <f t="shared" si="20"/>
        <v/>
      </c>
      <c r="P184" s="50" t="str">
        <f t="shared" si="52"/>
        <v/>
      </c>
      <c r="Q184" s="55">
        <f t="shared" ca="1" si="48"/>
        <v>0</v>
      </c>
      <c r="R184" s="52">
        <f t="shared" si="49"/>
        <v>0</v>
      </c>
      <c r="S184" s="6" t="str">
        <f t="shared" ca="1" si="31"/>
        <v/>
      </c>
      <c r="T184" s="55">
        <f t="shared" ca="1" si="25"/>
        <v>0</v>
      </c>
      <c r="U184" s="55">
        <f t="shared" ca="1" si="50"/>
        <v>0</v>
      </c>
      <c r="V184" s="69"/>
      <c r="W184" s="52">
        <f t="shared" si="27"/>
        <v>0</v>
      </c>
      <c r="X184" s="55">
        <f t="shared" ca="1" si="28"/>
        <v>0</v>
      </c>
      <c r="Y184" s="71"/>
      <c r="Z184" s="7"/>
      <c r="AA184" s="58">
        <f t="shared" ca="1" si="51"/>
        <v>0</v>
      </c>
    </row>
    <row r="185" spans="1:28" ht="18.75" x14ac:dyDescent="0.25">
      <c r="A185" s="5">
        <v>180</v>
      </c>
      <c r="B185" s="135"/>
      <c r="C185" s="133"/>
      <c r="D185" s="133"/>
      <c r="E185" s="134"/>
      <c r="F185" s="56">
        <f t="shared" ca="1" si="29"/>
        <v>0</v>
      </c>
      <c r="G185" s="136"/>
      <c r="H185" s="6" t="str">
        <f t="shared" ca="1" si="30"/>
        <v/>
      </c>
      <c r="I185" s="55">
        <f t="shared" ca="1" si="17"/>
        <v>0</v>
      </c>
      <c r="J185" s="137"/>
      <c r="K185" s="53" t="str">
        <f t="shared" si="47"/>
        <v/>
      </c>
      <c r="L185" s="51" t="str">
        <f t="shared" si="19"/>
        <v/>
      </c>
      <c r="M185" s="59" t="s">
        <v>13</v>
      </c>
      <c r="N185" s="70"/>
      <c r="O185" s="131" t="str">
        <f t="shared" si="20"/>
        <v/>
      </c>
      <c r="P185" s="50" t="str">
        <f t="shared" si="52"/>
        <v/>
      </c>
      <c r="Q185" s="55">
        <f t="shared" ca="1" si="48"/>
        <v>0</v>
      </c>
      <c r="R185" s="52">
        <f t="shared" si="49"/>
        <v>0</v>
      </c>
      <c r="S185" s="6" t="str">
        <f t="shared" ca="1" si="31"/>
        <v/>
      </c>
      <c r="T185" s="55">
        <f t="shared" ca="1" si="25"/>
        <v>0</v>
      </c>
      <c r="U185" s="55">
        <f t="shared" ca="1" si="50"/>
        <v>0</v>
      </c>
      <c r="V185" s="69"/>
      <c r="W185" s="52">
        <f t="shared" si="27"/>
        <v>0</v>
      </c>
      <c r="X185" s="55">
        <f t="shared" ca="1" si="28"/>
        <v>0</v>
      </c>
      <c r="Y185" s="71"/>
      <c r="Z185" s="7"/>
      <c r="AA185" s="58">
        <f t="shared" ca="1" si="51"/>
        <v>0</v>
      </c>
      <c r="AB185" s="11"/>
    </row>
    <row r="186" spans="1:28" x14ac:dyDescent="0.25">
      <c r="A186" s="5">
        <v>181</v>
      </c>
      <c r="B186" s="135"/>
      <c r="C186" s="133"/>
      <c r="D186" s="133"/>
      <c r="E186" s="134"/>
      <c r="F186" s="56">
        <f t="shared" ca="1" si="29"/>
        <v>0</v>
      </c>
      <c r="G186" s="136"/>
      <c r="H186" s="6" t="str">
        <f t="shared" ca="1" si="30"/>
        <v/>
      </c>
      <c r="I186" s="55">
        <f t="shared" ca="1" si="17"/>
        <v>0</v>
      </c>
      <c r="J186" s="137"/>
      <c r="K186" s="53" t="str">
        <f t="shared" si="47"/>
        <v/>
      </c>
      <c r="L186" s="51" t="str">
        <f t="shared" si="19"/>
        <v/>
      </c>
      <c r="M186" s="59" t="s">
        <v>13</v>
      </c>
      <c r="N186" s="70"/>
      <c r="O186" s="131" t="str">
        <f t="shared" si="20"/>
        <v/>
      </c>
      <c r="P186" s="50" t="str">
        <f t="shared" si="52"/>
        <v/>
      </c>
      <c r="Q186" s="55">
        <f t="shared" ca="1" si="48"/>
        <v>0</v>
      </c>
      <c r="R186" s="52">
        <f t="shared" si="49"/>
        <v>0</v>
      </c>
      <c r="S186" s="6" t="str">
        <f t="shared" ca="1" si="31"/>
        <v/>
      </c>
      <c r="T186" s="55">
        <f t="shared" ca="1" si="25"/>
        <v>0</v>
      </c>
      <c r="U186" s="55">
        <f t="shared" ca="1" si="50"/>
        <v>0</v>
      </c>
      <c r="V186" s="69"/>
      <c r="W186" s="52">
        <f t="shared" si="27"/>
        <v>0</v>
      </c>
      <c r="X186" s="55">
        <f t="shared" ca="1" si="28"/>
        <v>0</v>
      </c>
      <c r="Y186" s="71"/>
      <c r="Z186" s="7"/>
      <c r="AA186" s="58">
        <f t="shared" ca="1" si="51"/>
        <v>0</v>
      </c>
    </row>
    <row r="187" spans="1:28" x14ac:dyDescent="0.25">
      <c r="A187" s="5">
        <v>182</v>
      </c>
      <c r="B187" s="135"/>
      <c r="C187" s="133"/>
      <c r="D187" s="133"/>
      <c r="E187" s="134"/>
      <c r="F187" s="56">
        <f t="shared" ca="1" si="29"/>
        <v>0</v>
      </c>
      <c r="G187" s="136"/>
      <c r="H187" s="6" t="str">
        <f t="shared" ca="1" si="30"/>
        <v/>
      </c>
      <c r="I187" s="55">
        <f t="shared" ca="1" si="17"/>
        <v>0</v>
      </c>
      <c r="J187" s="137"/>
      <c r="K187" s="53" t="str">
        <f t="shared" si="47"/>
        <v/>
      </c>
      <c r="L187" s="51" t="str">
        <f t="shared" si="19"/>
        <v/>
      </c>
      <c r="M187" s="59" t="s">
        <v>13</v>
      </c>
      <c r="N187" s="70"/>
      <c r="O187" s="131" t="str">
        <f t="shared" si="20"/>
        <v/>
      </c>
      <c r="P187" s="50" t="str">
        <f t="shared" si="52"/>
        <v/>
      </c>
      <c r="Q187" s="55">
        <f t="shared" ca="1" si="48"/>
        <v>0</v>
      </c>
      <c r="R187" s="52">
        <f t="shared" si="49"/>
        <v>0</v>
      </c>
      <c r="S187" s="6" t="str">
        <f t="shared" ca="1" si="31"/>
        <v/>
      </c>
      <c r="T187" s="55">
        <f t="shared" ca="1" si="25"/>
        <v>0</v>
      </c>
      <c r="U187" s="55">
        <f t="shared" ca="1" si="50"/>
        <v>0</v>
      </c>
      <c r="V187" s="69"/>
      <c r="W187" s="52">
        <f t="shared" si="27"/>
        <v>0</v>
      </c>
      <c r="X187" s="55">
        <f t="shared" ca="1" si="28"/>
        <v>0</v>
      </c>
      <c r="Y187" s="71"/>
      <c r="Z187" s="7"/>
      <c r="AA187" s="58">
        <f t="shared" ca="1" si="51"/>
        <v>0</v>
      </c>
    </row>
    <row r="188" spans="1:28" x14ac:dyDescent="0.25">
      <c r="A188" s="5">
        <v>183</v>
      </c>
      <c r="B188" s="135"/>
      <c r="C188" s="133"/>
      <c r="D188" s="133"/>
      <c r="E188" s="134"/>
      <c r="F188" s="56">
        <f t="shared" ca="1" si="29"/>
        <v>0</v>
      </c>
      <c r="G188" s="136"/>
      <c r="H188" s="6" t="str">
        <f t="shared" ca="1" si="30"/>
        <v/>
      </c>
      <c r="I188" s="55">
        <f t="shared" ca="1" si="17"/>
        <v>0</v>
      </c>
      <c r="J188" s="137"/>
      <c r="K188" s="53" t="str">
        <f t="shared" si="47"/>
        <v/>
      </c>
      <c r="L188" s="51" t="str">
        <f t="shared" si="19"/>
        <v/>
      </c>
      <c r="M188" s="59" t="s">
        <v>13</v>
      </c>
      <c r="N188" s="70"/>
      <c r="O188" s="131" t="str">
        <f t="shared" si="20"/>
        <v/>
      </c>
      <c r="P188" s="50" t="str">
        <f t="shared" si="52"/>
        <v/>
      </c>
      <c r="Q188" s="55">
        <f t="shared" ca="1" si="48"/>
        <v>0</v>
      </c>
      <c r="R188" s="52">
        <f t="shared" si="49"/>
        <v>0</v>
      </c>
      <c r="S188" s="6" t="str">
        <f t="shared" ca="1" si="31"/>
        <v/>
      </c>
      <c r="T188" s="55">
        <f t="shared" ca="1" si="25"/>
        <v>0</v>
      </c>
      <c r="U188" s="55">
        <f t="shared" ca="1" si="50"/>
        <v>0</v>
      </c>
      <c r="V188" s="69"/>
      <c r="W188" s="52">
        <f t="shared" si="27"/>
        <v>0</v>
      </c>
      <c r="X188" s="55">
        <f t="shared" ca="1" si="28"/>
        <v>0</v>
      </c>
      <c r="Y188" s="71"/>
      <c r="Z188" s="7"/>
      <c r="AA188" s="58">
        <f t="shared" ca="1" si="51"/>
        <v>0</v>
      </c>
    </row>
    <row r="189" spans="1:28" x14ac:dyDescent="0.25">
      <c r="A189" s="5">
        <v>184</v>
      </c>
      <c r="B189" s="135"/>
      <c r="C189" s="133"/>
      <c r="D189" s="133"/>
      <c r="E189" s="134"/>
      <c r="F189" s="56">
        <f t="shared" ca="1" si="29"/>
        <v>0</v>
      </c>
      <c r="G189" s="136"/>
      <c r="H189" s="6" t="str">
        <f t="shared" ca="1" si="30"/>
        <v/>
      </c>
      <c r="I189" s="55">
        <f t="shared" ca="1" si="17"/>
        <v>0</v>
      </c>
      <c r="J189" s="137"/>
      <c r="K189" s="53" t="str">
        <f t="shared" si="47"/>
        <v/>
      </c>
      <c r="L189" s="51" t="str">
        <f t="shared" si="19"/>
        <v/>
      </c>
      <c r="M189" s="59" t="s">
        <v>13</v>
      </c>
      <c r="N189" s="70"/>
      <c r="O189" s="131" t="str">
        <f t="shared" si="20"/>
        <v/>
      </c>
      <c r="P189" s="50" t="str">
        <f t="shared" si="52"/>
        <v/>
      </c>
      <c r="Q189" s="55">
        <f t="shared" ca="1" si="48"/>
        <v>0</v>
      </c>
      <c r="R189" s="52">
        <f t="shared" si="49"/>
        <v>0</v>
      </c>
      <c r="S189" s="6" t="str">
        <f t="shared" ca="1" si="31"/>
        <v/>
      </c>
      <c r="T189" s="55">
        <f t="shared" ca="1" si="25"/>
        <v>0</v>
      </c>
      <c r="U189" s="55">
        <f t="shared" ca="1" si="50"/>
        <v>0</v>
      </c>
      <c r="V189" s="69"/>
      <c r="W189" s="52">
        <f t="shared" si="27"/>
        <v>0</v>
      </c>
      <c r="X189" s="55">
        <f t="shared" ca="1" si="28"/>
        <v>0</v>
      </c>
      <c r="Y189" s="71"/>
      <c r="Z189" s="7"/>
      <c r="AA189" s="58">
        <f t="shared" ca="1" si="51"/>
        <v>0</v>
      </c>
    </row>
    <row r="190" spans="1:28" x14ac:dyDescent="0.25">
      <c r="A190" s="5">
        <v>185</v>
      </c>
      <c r="B190" s="135"/>
      <c r="C190" s="133"/>
      <c r="D190" s="133"/>
      <c r="E190" s="134"/>
      <c r="F190" s="56">
        <f t="shared" ca="1" si="29"/>
        <v>0</v>
      </c>
      <c r="G190" s="136"/>
      <c r="H190" s="6" t="str">
        <f t="shared" ca="1" si="30"/>
        <v/>
      </c>
      <c r="I190" s="55">
        <f t="shared" ca="1" si="17"/>
        <v>0</v>
      </c>
      <c r="J190" s="137"/>
      <c r="K190" s="53" t="str">
        <f t="shared" si="47"/>
        <v/>
      </c>
      <c r="L190" s="51" t="str">
        <f t="shared" si="19"/>
        <v/>
      </c>
      <c r="M190" s="59" t="s">
        <v>13</v>
      </c>
      <c r="N190" s="70"/>
      <c r="O190" s="131" t="str">
        <f t="shared" si="20"/>
        <v/>
      </c>
      <c r="P190" s="50" t="str">
        <f t="shared" si="52"/>
        <v/>
      </c>
      <c r="Q190" s="55">
        <f t="shared" ca="1" si="48"/>
        <v>0</v>
      </c>
      <c r="R190" s="52">
        <f t="shared" si="49"/>
        <v>0</v>
      </c>
      <c r="S190" s="6" t="str">
        <f t="shared" ca="1" si="31"/>
        <v/>
      </c>
      <c r="T190" s="55">
        <f t="shared" ca="1" si="25"/>
        <v>0</v>
      </c>
      <c r="U190" s="55">
        <f t="shared" ca="1" si="50"/>
        <v>0</v>
      </c>
      <c r="V190" s="69"/>
      <c r="W190" s="52">
        <f t="shared" si="27"/>
        <v>0</v>
      </c>
      <c r="X190" s="55">
        <f t="shared" ca="1" si="28"/>
        <v>0</v>
      </c>
      <c r="Y190" s="71"/>
      <c r="Z190" s="7"/>
      <c r="AA190" s="58">
        <f t="shared" ca="1" si="51"/>
        <v>0</v>
      </c>
    </row>
    <row r="191" spans="1:28" x14ac:dyDescent="0.25">
      <c r="A191" s="5">
        <v>186</v>
      </c>
      <c r="B191" s="135"/>
      <c r="C191" s="133"/>
      <c r="D191" s="133"/>
      <c r="E191" s="134"/>
      <c r="F191" s="56">
        <f t="shared" ca="1" si="29"/>
        <v>0</v>
      </c>
      <c r="G191" s="136"/>
      <c r="H191" s="6" t="str">
        <f t="shared" ca="1" si="30"/>
        <v/>
      </c>
      <c r="I191" s="55">
        <f t="shared" ca="1" si="17"/>
        <v>0</v>
      </c>
      <c r="J191" s="137"/>
      <c r="K191" s="53" t="str">
        <f t="shared" si="47"/>
        <v/>
      </c>
      <c r="L191" s="51" t="str">
        <f t="shared" si="19"/>
        <v/>
      </c>
      <c r="M191" s="59" t="s">
        <v>13</v>
      </c>
      <c r="N191" s="70"/>
      <c r="O191" s="131" t="str">
        <f t="shared" si="20"/>
        <v/>
      </c>
      <c r="P191" s="50" t="str">
        <f t="shared" si="52"/>
        <v/>
      </c>
      <c r="Q191" s="55">
        <f t="shared" ca="1" si="48"/>
        <v>0</v>
      </c>
      <c r="R191" s="52">
        <f t="shared" si="49"/>
        <v>0</v>
      </c>
      <c r="S191" s="6" t="str">
        <f t="shared" ca="1" si="31"/>
        <v/>
      </c>
      <c r="T191" s="55">
        <f t="shared" ca="1" si="25"/>
        <v>0</v>
      </c>
      <c r="U191" s="55">
        <f t="shared" ca="1" si="50"/>
        <v>0</v>
      </c>
      <c r="V191" s="69"/>
      <c r="W191" s="52">
        <f t="shared" si="27"/>
        <v>0</v>
      </c>
      <c r="X191" s="55">
        <f t="shared" ca="1" si="28"/>
        <v>0</v>
      </c>
      <c r="Y191" s="71"/>
      <c r="Z191" s="7"/>
      <c r="AA191" s="58">
        <f t="shared" ca="1" si="51"/>
        <v>0</v>
      </c>
    </row>
    <row r="192" spans="1:28" x14ac:dyDescent="0.25">
      <c r="A192" s="5">
        <v>187</v>
      </c>
      <c r="B192" s="135"/>
      <c r="C192" s="133"/>
      <c r="D192" s="133"/>
      <c r="E192" s="134"/>
      <c r="F192" s="56">
        <f t="shared" ca="1" si="29"/>
        <v>0</v>
      </c>
      <c r="G192" s="136"/>
      <c r="H192" s="6" t="str">
        <f t="shared" ca="1" si="30"/>
        <v/>
      </c>
      <c r="I192" s="55">
        <f t="shared" ca="1" si="17"/>
        <v>0</v>
      </c>
      <c r="J192" s="137"/>
      <c r="K192" s="53" t="str">
        <f t="shared" si="47"/>
        <v/>
      </c>
      <c r="L192" s="51" t="str">
        <f t="shared" si="19"/>
        <v/>
      </c>
      <c r="M192" s="59" t="s">
        <v>13</v>
      </c>
      <c r="N192" s="70"/>
      <c r="O192" s="131" t="str">
        <f t="shared" si="20"/>
        <v/>
      </c>
      <c r="P192" s="50" t="str">
        <f t="shared" si="52"/>
        <v/>
      </c>
      <c r="Q192" s="55">
        <f t="shared" ca="1" si="48"/>
        <v>0</v>
      </c>
      <c r="R192" s="52">
        <f t="shared" si="49"/>
        <v>0</v>
      </c>
      <c r="S192" s="6" t="str">
        <f t="shared" ca="1" si="31"/>
        <v/>
      </c>
      <c r="T192" s="55">
        <f t="shared" ca="1" si="25"/>
        <v>0</v>
      </c>
      <c r="U192" s="55">
        <f t="shared" ca="1" si="50"/>
        <v>0</v>
      </c>
      <c r="V192" s="69"/>
      <c r="W192" s="52">
        <f t="shared" si="27"/>
        <v>0</v>
      </c>
      <c r="X192" s="55">
        <f t="shared" ca="1" si="28"/>
        <v>0</v>
      </c>
      <c r="Y192" s="71"/>
      <c r="Z192" s="7"/>
      <c r="AA192" s="58">
        <f t="shared" ca="1" si="51"/>
        <v>0</v>
      </c>
    </row>
    <row r="193" spans="1:27" x14ac:dyDescent="0.25">
      <c r="A193" s="5">
        <v>188</v>
      </c>
      <c r="B193" s="135"/>
      <c r="C193" s="133"/>
      <c r="D193" s="133"/>
      <c r="E193" s="134"/>
      <c r="F193" s="56">
        <f t="shared" ca="1" si="29"/>
        <v>0</v>
      </c>
      <c r="G193" s="136"/>
      <c r="H193" s="6" t="str">
        <f t="shared" ca="1" si="30"/>
        <v/>
      </c>
      <c r="I193" s="55">
        <f t="shared" ca="1" si="17"/>
        <v>0</v>
      </c>
      <c r="J193" s="137"/>
      <c r="K193" s="53" t="str">
        <f t="shared" si="47"/>
        <v/>
      </c>
      <c r="L193" s="51" t="str">
        <f t="shared" si="19"/>
        <v/>
      </c>
      <c r="M193" s="59" t="s">
        <v>13</v>
      </c>
      <c r="N193" s="70"/>
      <c r="O193" s="131" t="str">
        <f t="shared" si="20"/>
        <v/>
      </c>
      <c r="P193" s="50" t="str">
        <f t="shared" si="52"/>
        <v/>
      </c>
      <c r="Q193" s="55">
        <f t="shared" ca="1" si="48"/>
        <v>0</v>
      </c>
      <c r="R193" s="52">
        <f t="shared" si="49"/>
        <v>0</v>
      </c>
      <c r="S193" s="6" t="str">
        <f t="shared" ca="1" si="31"/>
        <v/>
      </c>
      <c r="T193" s="55">
        <f t="shared" ca="1" si="25"/>
        <v>0</v>
      </c>
      <c r="U193" s="55">
        <f t="shared" ca="1" si="50"/>
        <v>0</v>
      </c>
      <c r="V193" s="69"/>
      <c r="W193" s="52">
        <f t="shared" si="27"/>
        <v>0</v>
      </c>
      <c r="X193" s="55">
        <f t="shared" ca="1" si="28"/>
        <v>0</v>
      </c>
      <c r="Y193" s="71"/>
      <c r="Z193" s="7"/>
      <c r="AA193" s="58">
        <f t="shared" ca="1" si="51"/>
        <v>0</v>
      </c>
    </row>
    <row r="194" spans="1:27" x14ac:dyDescent="0.25">
      <c r="A194" s="5">
        <v>189</v>
      </c>
      <c r="B194" s="135"/>
      <c r="C194" s="133"/>
      <c r="D194" s="133"/>
      <c r="E194" s="134"/>
      <c r="F194" s="56">
        <f t="shared" ca="1" si="29"/>
        <v>0</v>
      </c>
      <c r="G194" s="136"/>
      <c r="H194" s="6" t="str">
        <f t="shared" ca="1" si="30"/>
        <v/>
      </c>
      <c r="I194" s="55">
        <f t="shared" ca="1" si="17"/>
        <v>0</v>
      </c>
      <c r="J194" s="137"/>
      <c r="K194" s="53" t="str">
        <f t="shared" si="47"/>
        <v/>
      </c>
      <c r="L194" s="51" t="str">
        <f t="shared" si="19"/>
        <v/>
      </c>
      <c r="M194" s="59" t="s">
        <v>13</v>
      </c>
      <c r="N194" s="70"/>
      <c r="O194" s="131" t="str">
        <f t="shared" si="20"/>
        <v/>
      </c>
      <c r="P194" s="50" t="str">
        <f t="shared" si="52"/>
        <v/>
      </c>
      <c r="Q194" s="55">
        <f t="shared" ca="1" si="48"/>
        <v>0</v>
      </c>
      <c r="R194" s="52">
        <f t="shared" si="49"/>
        <v>0</v>
      </c>
      <c r="S194" s="6" t="str">
        <f t="shared" ca="1" si="31"/>
        <v/>
      </c>
      <c r="T194" s="55">
        <f t="shared" ca="1" si="25"/>
        <v>0</v>
      </c>
      <c r="U194" s="55">
        <f t="shared" ca="1" si="50"/>
        <v>0</v>
      </c>
      <c r="V194" s="69"/>
      <c r="W194" s="52">
        <f t="shared" si="27"/>
        <v>0</v>
      </c>
      <c r="X194" s="55">
        <f t="shared" ca="1" si="28"/>
        <v>0</v>
      </c>
      <c r="Y194" s="71"/>
      <c r="Z194" s="7"/>
      <c r="AA194" s="58">
        <f t="shared" ca="1" si="51"/>
        <v>0</v>
      </c>
    </row>
    <row r="195" spans="1:27" x14ac:dyDescent="0.25">
      <c r="A195" s="5">
        <v>190</v>
      </c>
      <c r="B195" s="135"/>
      <c r="C195" s="133"/>
      <c r="D195" s="133"/>
      <c r="E195" s="134"/>
      <c r="F195" s="56">
        <f t="shared" ca="1" si="29"/>
        <v>0</v>
      </c>
      <c r="G195" s="136"/>
      <c r="H195" s="6" t="str">
        <f t="shared" ca="1" si="30"/>
        <v/>
      </c>
      <c r="I195" s="55">
        <f t="shared" ca="1" si="17"/>
        <v>0</v>
      </c>
      <c r="J195" s="137"/>
      <c r="K195" s="53" t="str">
        <f t="shared" si="47"/>
        <v/>
      </c>
      <c r="L195" s="51" t="str">
        <f t="shared" si="19"/>
        <v/>
      </c>
      <c r="M195" s="59" t="s">
        <v>13</v>
      </c>
      <c r="N195" s="70"/>
      <c r="O195" s="131" t="str">
        <f t="shared" si="20"/>
        <v/>
      </c>
      <c r="P195" s="50" t="str">
        <f t="shared" si="52"/>
        <v/>
      </c>
      <c r="Q195" s="55">
        <f t="shared" ca="1" si="48"/>
        <v>0</v>
      </c>
      <c r="R195" s="52">
        <f t="shared" si="49"/>
        <v>0</v>
      </c>
      <c r="S195" s="6" t="str">
        <f t="shared" ca="1" si="31"/>
        <v/>
      </c>
      <c r="T195" s="55">
        <f t="shared" ca="1" si="25"/>
        <v>0</v>
      </c>
      <c r="U195" s="55">
        <f t="shared" ca="1" si="50"/>
        <v>0</v>
      </c>
      <c r="V195" s="69"/>
      <c r="W195" s="52">
        <f t="shared" si="27"/>
        <v>0</v>
      </c>
      <c r="X195" s="55">
        <f t="shared" ca="1" si="28"/>
        <v>0</v>
      </c>
      <c r="Y195" s="71"/>
      <c r="Z195" s="7"/>
      <c r="AA195" s="58">
        <f t="shared" ca="1" si="51"/>
        <v>0</v>
      </c>
    </row>
    <row r="196" spans="1:27" x14ac:dyDescent="0.25">
      <c r="A196" s="5">
        <v>191</v>
      </c>
      <c r="B196" s="135"/>
      <c r="C196" s="133"/>
      <c r="D196" s="133"/>
      <c r="E196" s="134"/>
      <c r="F196" s="56">
        <f t="shared" ca="1" si="29"/>
        <v>0</v>
      </c>
      <c r="G196" s="136"/>
      <c r="H196" s="6" t="str">
        <f t="shared" ca="1" si="30"/>
        <v/>
      </c>
      <c r="I196" s="55">
        <f t="shared" ca="1" si="17"/>
        <v>0</v>
      </c>
      <c r="J196" s="137"/>
      <c r="K196" s="53" t="str">
        <f t="shared" si="47"/>
        <v/>
      </c>
      <c r="L196" s="51" t="str">
        <f t="shared" si="19"/>
        <v/>
      </c>
      <c r="M196" s="59" t="s">
        <v>13</v>
      </c>
      <c r="N196" s="70"/>
      <c r="O196" s="131" t="str">
        <f t="shared" si="20"/>
        <v/>
      </c>
      <c r="P196" s="50" t="str">
        <f t="shared" si="52"/>
        <v/>
      </c>
      <c r="Q196" s="55">
        <f t="shared" ca="1" si="48"/>
        <v>0</v>
      </c>
      <c r="R196" s="52">
        <f t="shared" si="49"/>
        <v>0</v>
      </c>
      <c r="S196" s="6" t="str">
        <f t="shared" ca="1" si="31"/>
        <v/>
      </c>
      <c r="T196" s="55">
        <f t="shared" ca="1" si="25"/>
        <v>0</v>
      </c>
      <c r="U196" s="55">
        <f t="shared" ca="1" si="50"/>
        <v>0</v>
      </c>
      <c r="V196" s="69"/>
      <c r="W196" s="52">
        <f t="shared" si="27"/>
        <v>0</v>
      </c>
      <c r="X196" s="55">
        <f t="shared" ca="1" si="28"/>
        <v>0</v>
      </c>
      <c r="Y196" s="71"/>
      <c r="Z196" s="7"/>
      <c r="AA196" s="58">
        <f t="shared" ca="1" si="51"/>
        <v>0</v>
      </c>
    </row>
    <row r="197" spans="1:27" x14ac:dyDescent="0.25">
      <c r="A197" s="5">
        <v>192</v>
      </c>
      <c r="B197" s="135"/>
      <c r="C197" s="133"/>
      <c r="D197" s="133"/>
      <c r="E197" s="134"/>
      <c r="F197" s="56">
        <f t="shared" ca="1" si="29"/>
        <v>0</v>
      </c>
      <c r="G197" s="136"/>
      <c r="H197" s="6" t="str">
        <f t="shared" ca="1" si="30"/>
        <v/>
      </c>
      <c r="I197" s="55">
        <f t="shared" ca="1" si="17"/>
        <v>0</v>
      </c>
      <c r="J197" s="137"/>
      <c r="K197" s="53" t="str">
        <f t="shared" si="47"/>
        <v/>
      </c>
      <c r="L197" s="51" t="str">
        <f t="shared" si="19"/>
        <v/>
      </c>
      <c r="M197" s="59" t="s">
        <v>13</v>
      </c>
      <c r="N197" s="70"/>
      <c r="O197" s="131" t="str">
        <f t="shared" si="20"/>
        <v/>
      </c>
      <c r="P197" s="50" t="str">
        <f t="shared" si="52"/>
        <v/>
      </c>
      <c r="Q197" s="55">
        <f t="shared" ca="1" si="48"/>
        <v>0</v>
      </c>
      <c r="R197" s="52">
        <f t="shared" si="49"/>
        <v>0</v>
      </c>
      <c r="S197" s="6" t="str">
        <f t="shared" ca="1" si="31"/>
        <v/>
      </c>
      <c r="T197" s="55">
        <f t="shared" ca="1" si="25"/>
        <v>0</v>
      </c>
      <c r="U197" s="55">
        <f t="shared" ca="1" si="50"/>
        <v>0</v>
      </c>
      <c r="V197" s="69"/>
      <c r="W197" s="52">
        <f t="shared" si="27"/>
        <v>0</v>
      </c>
      <c r="X197" s="55">
        <f t="shared" ca="1" si="28"/>
        <v>0</v>
      </c>
      <c r="Y197" s="71"/>
      <c r="Z197" s="7"/>
      <c r="AA197" s="58">
        <f t="shared" ca="1" si="51"/>
        <v>0</v>
      </c>
    </row>
    <row r="198" spans="1:27" x14ac:dyDescent="0.25">
      <c r="A198" s="5">
        <v>193</v>
      </c>
      <c r="B198" s="135"/>
      <c r="C198" s="133"/>
      <c r="D198" s="133"/>
      <c r="E198" s="134"/>
      <c r="F198" s="56">
        <f t="shared" ca="1" si="29"/>
        <v>0</v>
      </c>
      <c r="G198" s="136"/>
      <c r="H198" s="6" t="str">
        <f t="shared" ca="1" si="30"/>
        <v/>
      </c>
      <c r="I198" s="55">
        <f t="shared" ca="1" si="17"/>
        <v>0</v>
      </c>
      <c r="J198" s="137"/>
      <c r="K198" s="53" t="str">
        <f t="shared" ref="K198:K261" si="53">IF(ISBLANK(B198),"",B198)</f>
        <v/>
      </c>
      <c r="L198" s="51" t="str">
        <f t="shared" si="19"/>
        <v/>
      </c>
      <c r="M198" s="59" t="s">
        <v>13</v>
      </c>
      <c r="N198" s="70"/>
      <c r="O198" s="131" t="str">
        <f t="shared" si="20"/>
        <v/>
      </c>
      <c r="P198" s="50" t="str">
        <f t="shared" si="52"/>
        <v/>
      </c>
      <c r="Q198" s="55">
        <f t="shared" ref="Q198:Q261" ca="1" si="54">IFERROR(VLOOKUP(P198,Liste_OCS,3,FALSE),0)</f>
        <v>0</v>
      </c>
      <c r="R198" s="52">
        <f t="shared" ref="R198:R261" si="55">IF(M198="Non",0,G198)</f>
        <v>0</v>
      </c>
      <c r="S198" s="6" t="str">
        <f t="shared" ca="1" si="31"/>
        <v/>
      </c>
      <c r="T198" s="55">
        <f t="shared" ca="1" si="25"/>
        <v>0</v>
      </c>
      <c r="U198" s="55">
        <f t="shared" ref="U198:U261" ca="1" si="56">I198-T198</f>
        <v>0</v>
      </c>
      <c r="V198" s="69"/>
      <c r="W198" s="52">
        <f t="shared" si="27"/>
        <v>0</v>
      </c>
      <c r="X198" s="55">
        <f t="shared" ca="1" si="28"/>
        <v>0</v>
      </c>
      <c r="Y198" s="71"/>
      <c r="Z198" s="7"/>
      <c r="AA198" s="58">
        <f t="shared" ref="AA198:AA261" ca="1" si="57">I198-X198</f>
        <v>0</v>
      </c>
    </row>
    <row r="199" spans="1:27" x14ac:dyDescent="0.25">
      <c r="A199" s="5">
        <v>194</v>
      </c>
      <c r="B199" s="135"/>
      <c r="C199" s="133"/>
      <c r="D199" s="133"/>
      <c r="E199" s="134"/>
      <c r="F199" s="56">
        <f t="shared" ca="1" si="29"/>
        <v>0</v>
      </c>
      <c r="G199" s="136"/>
      <c r="H199" s="6" t="str">
        <f t="shared" ca="1" si="30"/>
        <v/>
      </c>
      <c r="I199" s="55">
        <f t="shared" ca="1" si="17"/>
        <v>0</v>
      </c>
      <c r="J199" s="137"/>
      <c r="K199" s="53" t="str">
        <f t="shared" si="53"/>
        <v/>
      </c>
      <c r="L199" s="51" t="str">
        <f t="shared" si="19"/>
        <v/>
      </c>
      <c r="M199" s="59" t="s">
        <v>13</v>
      </c>
      <c r="N199" s="70"/>
      <c r="O199" s="131" t="str">
        <f t="shared" si="20"/>
        <v/>
      </c>
      <c r="P199" s="50" t="str">
        <f t="shared" si="52"/>
        <v/>
      </c>
      <c r="Q199" s="55">
        <f t="shared" ca="1" si="54"/>
        <v>0</v>
      </c>
      <c r="R199" s="52">
        <f t="shared" si="55"/>
        <v>0</v>
      </c>
      <c r="S199" s="6" t="str">
        <f t="shared" ca="1" si="31"/>
        <v/>
      </c>
      <c r="T199" s="55">
        <f t="shared" ca="1" si="25"/>
        <v>0</v>
      </c>
      <c r="U199" s="55">
        <f t="shared" ca="1" si="56"/>
        <v>0</v>
      </c>
      <c r="V199" s="69"/>
      <c r="W199" s="52">
        <f t="shared" si="27"/>
        <v>0</v>
      </c>
      <c r="X199" s="55">
        <f t="shared" ca="1" si="28"/>
        <v>0</v>
      </c>
      <c r="Y199" s="71"/>
      <c r="Z199" s="7"/>
      <c r="AA199" s="58">
        <f t="shared" ca="1" si="57"/>
        <v>0</v>
      </c>
    </row>
    <row r="200" spans="1:27" x14ac:dyDescent="0.25">
      <c r="A200" s="5">
        <v>195</v>
      </c>
      <c r="B200" s="135"/>
      <c r="C200" s="133"/>
      <c r="D200" s="133"/>
      <c r="E200" s="134"/>
      <c r="F200" s="56">
        <f t="shared" ca="1" si="29"/>
        <v>0</v>
      </c>
      <c r="G200" s="136"/>
      <c r="H200" s="6" t="str">
        <f t="shared" ca="1" si="30"/>
        <v/>
      </c>
      <c r="I200" s="55">
        <f t="shared" ca="1" si="17"/>
        <v>0</v>
      </c>
      <c r="J200" s="137"/>
      <c r="K200" s="53" t="str">
        <f t="shared" si="53"/>
        <v/>
      </c>
      <c r="L200" s="51" t="str">
        <f t="shared" si="19"/>
        <v/>
      </c>
      <c r="M200" s="59" t="s">
        <v>13</v>
      </c>
      <c r="N200" s="70"/>
      <c r="O200" s="131" t="str">
        <f t="shared" si="20"/>
        <v/>
      </c>
      <c r="P200" s="50" t="str">
        <f t="shared" si="52"/>
        <v/>
      </c>
      <c r="Q200" s="55">
        <f t="shared" ca="1" si="54"/>
        <v>0</v>
      </c>
      <c r="R200" s="52">
        <f t="shared" si="55"/>
        <v>0</v>
      </c>
      <c r="S200" s="6" t="str">
        <f t="shared" ca="1" si="31"/>
        <v/>
      </c>
      <c r="T200" s="55">
        <f t="shared" ca="1" si="25"/>
        <v>0</v>
      </c>
      <c r="U200" s="55">
        <f t="shared" ca="1" si="56"/>
        <v>0</v>
      </c>
      <c r="V200" s="69"/>
      <c r="W200" s="52">
        <f t="shared" si="27"/>
        <v>0</v>
      </c>
      <c r="X200" s="55">
        <f t="shared" ca="1" si="28"/>
        <v>0</v>
      </c>
      <c r="Y200" s="71"/>
      <c r="Z200" s="7"/>
      <c r="AA200" s="58">
        <f t="shared" ca="1" si="57"/>
        <v>0</v>
      </c>
    </row>
    <row r="201" spans="1:27" x14ac:dyDescent="0.25">
      <c r="A201" s="5">
        <v>196</v>
      </c>
      <c r="B201" s="135"/>
      <c r="C201" s="133"/>
      <c r="D201" s="133"/>
      <c r="E201" s="134"/>
      <c r="F201" s="56">
        <f t="shared" ca="1" si="29"/>
        <v>0</v>
      </c>
      <c r="G201" s="136"/>
      <c r="H201" s="6" t="str">
        <f t="shared" ca="1" si="30"/>
        <v/>
      </c>
      <c r="I201" s="55">
        <f t="shared" ca="1" si="17"/>
        <v>0</v>
      </c>
      <c r="J201" s="137"/>
      <c r="K201" s="53" t="str">
        <f t="shared" si="53"/>
        <v/>
      </c>
      <c r="L201" s="51" t="str">
        <f t="shared" si="19"/>
        <v/>
      </c>
      <c r="M201" s="59" t="s">
        <v>13</v>
      </c>
      <c r="N201" s="70"/>
      <c r="O201" s="131" t="str">
        <f t="shared" si="20"/>
        <v/>
      </c>
      <c r="P201" s="50" t="str">
        <f t="shared" ref="P201:P264" si="58">IF(ISBLANK(E201),"",E201)</f>
        <v/>
      </c>
      <c r="Q201" s="55">
        <f t="shared" ca="1" si="54"/>
        <v>0</v>
      </c>
      <c r="R201" s="52">
        <f t="shared" si="55"/>
        <v>0</v>
      </c>
      <c r="S201" s="6" t="str">
        <f t="shared" ca="1" si="31"/>
        <v/>
      </c>
      <c r="T201" s="55">
        <f t="shared" ca="1" si="25"/>
        <v>0</v>
      </c>
      <c r="U201" s="55">
        <f t="shared" ca="1" si="56"/>
        <v>0</v>
      </c>
      <c r="V201" s="69"/>
      <c r="W201" s="52">
        <f t="shared" si="27"/>
        <v>0</v>
      </c>
      <c r="X201" s="55">
        <f t="shared" ca="1" si="28"/>
        <v>0</v>
      </c>
      <c r="Y201" s="71"/>
      <c r="Z201" s="7"/>
      <c r="AA201" s="58">
        <f t="shared" ca="1" si="57"/>
        <v>0</v>
      </c>
    </row>
    <row r="202" spans="1:27" x14ac:dyDescent="0.25">
      <c r="A202" s="5">
        <v>197</v>
      </c>
      <c r="B202" s="135"/>
      <c r="C202" s="133"/>
      <c r="D202" s="133"/>
      <c r="E202" s="134"/>
      <c r="F202" s="56">
        <f t="shared" ca="1" si="29"/>
        <v>0</v>
      </c>
      <c r="G202" s="136"/>
      <c r="H202" s="6" t="str">
        <f t="shared" ca="1" si="30"/>
        <v/>
      </c>
      <c r="I202" s="55">
        <f t="shared" ca="1" si="17"/>
        <v>0</v>
      </c>
      <c r="J202" s="137"/>
      <c r="K202" s="53" t="str">
        <f t="shared" si="53"/>
        <v/>
      </c>
      <c r="L202" s="51" t="str">
        <f t="shared" si="19"/>
        <v/>
      </c>
      <c r="M202" s="59" t="s">
        <v>13</v>
      </c>
      <c r="N202" s="70"/>
      <c r="O202" s="131" t="str">
        <f t="shared" si="20"/>
        <v/>
      </c>
      <c r="P202" s="50" t="str">
        <f t="shared" si="58"/>
        <v/>
      </c>
      <c r="Q202" s="55">
        <f t="shared" ca="1" si="54"/>
        <v>0</v>
      </c>
      <c r="R202" s="52">
        <f t="shared" si="55"/>
        <v>0</v>
      </c>
      <c r="S202" s="6" t="str">
        <f t="shared" ca="1" si="31"/>
        <v/>
      </c>
      <c r="T202" s="55">
        <f t="shared" ca="1" si="25"/>
        <v>0</v>
      </c>
      <c r="U202" s="55">
        <f t="shared" ca="1" si="56"/>
        <v>0</v>
      </c>
      <c r="V202" s="69"/>
      <c r="W202" s="52">
        <f t="shared" si="27"/>
        <v>0</v>
      </c>
      <c r="X202" s="55">
        <f t="shared" ca="1" si="28"/>
        <v>0</v>
      </c>
      <c r="Y202" s="71"/>
      <c r="Z202" s="7"/>
      <c r="AA202" s="58">
        <f t="shared" ca="1" si="57"/>
        <v>0</v>
      </c>
    </row>
    <row r="203" spans="1:27" x14ac:dyDescent="0.25">
      <c r="A203" s="5">
        <v>198</v>
      </c>
      <c r="B203" s="135"/>
      <c r="C203" s="133"/>
      <c r="D203" s="133"/>
      <c r="E203" s="134"/>
      <c r="F203" s="56">
        <f t="shared" ca="1" si="29"/>
        <v>0</v>
      </c>
      <c r="G203" s="136"/>
      <c r="H203" s="6" t="str">
        <f t="shared" ca="1" si="30"/>
        <v/>
      </c>
      <c r="I203" s="55">
        <f t="shared" ca="1" si="17"/>
        <v>0</v>
      </c>
      <c r="J203" s="137"/>
      <c r="K203" s="53" t="str">
        <f t="shared" si="53"/>
        <v/>
      </c>
      <c r="L203" s="51" t="str">
        <f t="shared" si="19"/>
        <v/>
      </c>
      <c r="M203" s="59" t="s">
        <v>13</v>
      </c>
      <c r="N203" s="70"/>
      <c r="O203" s="131" t="str">
        <f t="shared" si="20"/>
        <v/>
      </c>
      <c r="P203" s="50" t="str">
        <f t="shared" si="58"/>
        <v/>
      </c>
      <c r="Q203" s="55">
        <f t="shared" ca="1" si="54"/>
        <v>0</v>
      </c>
      <c r="R203" s="52">
        <f t="shared" si="55"/>
        <v>0</v>
      </c>
      <c r="S203" s="6" t="str">
        <f t="shared" ca="1" si="31"/>
        <v/>
      </c>
      <c r="T203" s="55">
        <f t="shared" ca="1" si="25"/>
        <v>0</v>
      </c>
      <c r="U203" s="55">
        <f t="shared" ca="1" si="56"/>
        <v>0</v>
      </c>
      <c r="V203" s="69"/>
      <c r="W203" s="52">
        <f t="shared" si="27"/>
        <v>0</v>
      </c>
      <c r="X203" s="55">
        <f t="shared" ca="1" si="28"/>
        <v>0</v>
      </c>
      <c r="Y203" s="71"/>
      <c r="Z203" s="7"/>
      <c r="AA203" s="58">
        <f t="shared" ca="1" si="57"/>
        <v>0</v>
      </c>
    </row>
    <row r="204" spans="1:27" x14ac:dyDescent="0.25">
      <c r="A204" s="5">
        <v>199</v>
      </c>
      <c r="B204" s="135"/>
      <c r="C204" s="133"/>
      <c r="D204" s="133"/>
      <c r="E204" s="134"/>
      <c r="F204" s="56">
        <f t="shared" ca="1" si="29"/>
        <v>0</v>
      </c>
      <c r="G204" s="136"/>
      <c r="H204" s="6" t="str">
        <f t="shared" ca="1" si="30"/>
        <v/>
      </c>
      <c r="I204" s="55">
        <f t="shared" ca="1" si="17"/>
        <v>0</v>
      </c>
      <c r="J204" s="137"/>
      <c r="K204" s="53" t="str">
        <f t="shared" si="53"/>
        <v/>
      </c>
      <c r="L204" s="51" t="str">
        <f t="shared" si="19"/>
        <v/>
      </c>
      <c r="M204" s="59" t="s">
        <v>13</v>
      </c>
      <c r="N204" s="70"/>
      <c r="O204" s="131" t="str">
        <f t="shared" si="20"/>
        <v/>
      </c>
      <c r="P204" s="50" t="str">
        <f t="shared" si="58"/>
        <v/>
      </c>
      <c r="Q204" s="55">
        <f t="shared" ca="1" si="54"/>
        <v>0</v>
      </c>
      <c r="R204" s="52">
        <f t="shared" si="55"/>
        <v>0</v>
      </c>
      <c r="S204" s="6" t="str">
        <f t="shared" ca="1" si="31"/>
        <v/>
      </c>
      <c r="T204" s="55">
        <f t="shared" ca="1" si="25"/>
        <v>0</v>
      </c>
      <c r="U204" s="55">
        <f t="shared" ca="1" si="56"/>
        <v>0</v>
      </c>
      <c r="V204" s="69"/>
      <c r="W204" s="52">
        <f t="shared" si="27"/>
        <v>0</v>
      </c>
      <c r="X204" s="55">
        <f t="shared" ca="1" si="28"/>
        <v>0</v>
      </c>
      <c r="Y204" s="71"/>
      <c r="Z204" s="7"/>
      <c r="AA204" s="58">
        <f t="shared" ca="1" si="57"/>
        <v>0</v>
      </c>
    </row>
    <row r="205" spans="1:27" x14ac:dyDescent="0.25">
      <c r="A205" s="5">
        <v>200</v>
      </c>
      <c r="B205" s="135"/>
      <c r="C205" s="133"/>
      <c r="D205" s="133"/>
      <c r="E205" s="134"/>
      <c r="F205" s="56">
        <f t="shared" ca="1" si="29"/>
        <v>0</v>
      </c>
      <c r="G205" s="136"/>
      <c r="H205" s="6" t="str">
        <f t="shared" ca="1" si="30"/>
        <v/>
      </c>
      <c r="I205" s="55">
        <f t="shared" ca="1" si="17"/>
        <v>0</v>
      </c>
      <c r="J205" s="137"/>
      <c r="K205" s="53" t="str">
        <f t="shared" si="53"/>
        <v/>
      </c>
      <c r="L205" s="51" t="str">
        <f t="shared" si="19"/>
        <v/>
      </c>
      <c r="M205" s="59" t="s">
        <v>13</v>
      </c>
      <c r="N205" s="70"/>
      <c r="O205" s="131" t="str">
        <f t="shared" si="20"/>
        <v/>
      </c>
      <c r="P205" s="50" t="str">
        <f t="shared" si="58"/>
        <v/>
      </c>
      <c r="Q205" s="55">
        <f t="shared" ca="1" si="54"/>
        <v>0</v>
      </c>
      <c r="R205" s="52">
        <f t="shared" si="55"/>
        <v>0</v>
      </c>
      <c r="S205" s="6" t="str">
        <f t="shared" ca="1" si="31"/>
        <v/>
      </c>
      <c r="T205" s="55">
        <f t="shared" ca="1" si="25"/>
        <v>0</v>
      </c>
      <c r="U205" s="55">
        <f t="shared" ca="1" si="56"/>
        <v>0</v>
      </c>
      <c r="V205" s="69"/>
      <c r="W205" s="52">
        <f t="shared" si="27"/>
        <v>0</v>
      </c>
      <c r="X205" s="55">
        <f t="shared" ca="1" si="28"/>
        <v>0</v>
      </c>
      <c r="Y205" s="71"/>
      <c r="Z205" s="7"/>
      <c r="AA205" s="58">
        <f t="shared" ca="1" si="57"/>
        <v>0</v>
      </c>
    </row>
    <row r="206" spans="1:27" x14ac:dyDescent="0.25">
      <c r="A206" s="5">
        <v>201</v>
      </c>
      <c r="B206" s="135"/>
      <c r="C206" s="133"/>
      <c r="D206" s="133"/>
      <c r="E206" s="134"/>
      <c r="F206" s="56">
        <f t="shared" ca="1" si="29"/>
        <v>0</v>
      </c>
      <c r="G206" s="136"/>
      <c r="H206" s="6" t="str">
        <f t="shared" ca="1" si="30"/>
        <v/>
      </c>
      <c r="I206" s="55">
        <f t="shared" ca="1" si="17"/>
        <v>0</v>
      </c>
      <c r="J206" s="137"/>
      <c r="K206" s="53" t="str">
        <f t="shared" si="53"/>
        <v/>
      </c>
      <c r="L206" s="51" t="str">
        <f t="shared" si="19"/>
        <v/>
      </c>
      <c r="M206" s="59" t="s">
        <v>13</v>
      </c>
      <c r="N206" s="70"/>
      <c r="O206" s="131" t="str">
        <f t="shared" si="20"/>
        <v/>
      </c>
      <c r="P206" s="50" t="str">
        <f t="shared" si="58"/>
        <v/>
      </c>
      <c r="Q206" s="55">
        <f t="shared" ca="1" si="54"/>
        <v>0</v>
      </c>
      <c r="R206" s="52">
        <f t="shared" si="55"/>
        <v>0</v>
      </c>
      <c r="S206" s="6" t="str">
        <f t="shared" ca="1" si="31"/>
        <v/>
      </c>
      <c r="T206" s="55">
        <f t="shared" ca="1" si="25"/>
        <v>0</v>
      </c>
      <c r="U206" s="55">
        <f t="shared" ca="1" si="56"/>
        <v>0</v>
      </c>
      <c r="V206" s="69"/>
      <c r="W206" s="52">
        <f t="shared" si="27"/>
        <v>0</v>
      </c>
      <c r="X206" s="55">
        <f t="shared" ca="1" si="28"/>
        <v>0</v>
      </c>
      <c r="Y206" s="71"/>
      <c r="Z206" s="7"/>
      <c r="AA206" s="58">
        <f t="shared" ca="1" si="57"/>
        <v>0</v>
      </c>
    </row>
    <row r="207" spans="1:27" x14ac:dyDescent="0.25">
      <c r="A207" s="5">
        <v>202</v>
      </c>
      <c r="B207" s="135"/>
      <c r="C207" s="133"/>
      <c r="D207" s="133"/>
      <c r="E207" s="134"/>
      <c r="F207" s="56">
        <f t="shared" ca="1" si="29"/>
        <v>0</v>
      </c>
      <c r="G207" s="136"/>
      <c r="H207" s="6" t="str">
        <f t="shared" ca="1" si="30"/>
        <v/>
      </c>
      <c r="I207" s="55">
        <f t="shared" ca="1" si="17"/>
        <v>0</v>
      </c>
      <c r="J207" s="137"/>
      <c r="K207" s="53" t="str">
        <f t="shared" si="53"/>
        <v/>
      </c>
      <c r="L207" s="51" t="str">
        <f t="shared" si="19"/>
        <v/>
      </c>
      <c r="M207" s="59" t="s">
        <v>13</v>
      </c>
      <c r="N207" s="70"/>
      <c r="O207" s="131" t="str">
        <f t="shared" si="20"/>
        <v/>
      </c>
      <c r="P207" s="50" t="str">
        <f t="shared" si="58"/>
        <v/>
      </c>
      <c r="Q207" s="55">
        <f t="shared" ca="1" si="54"/>
        <v>0</v>
      </c>
      <c r="R207" s="52">
        <f t="shared" si="55"/>
        <v>0</v>
      </c>
      <c r="S207" s="6" t="str">
        <f t="shared" ca="1" si="31"/>
        <v/>
      </c>
      <c r="T207" s="55">
        <f t="shared" ca="1" si="25"/>
        <v>0</v>
      </c>
      <c r="U207" s="55">
        <f t="shared" ca="1" si="56"/>
        <v>0</v>
      </c>
      <c r="V207" s="69"/>
      <c r="W207" s="52">
        <f t="shared" si="27"/>
        <v>0</v>
      </c>
      <c r="X207" s="55">
        <f t="shared" ca="1" si="28"/>
        <v>0</v>
      </c>
      <c r="Y207" s="71"/>
      <c r="Z207" s="7"/>
      <c r="AA207" s="58">
        <f t="shared" ca="1" si="57"/>
        <v>0</v>
      </c>
    </row>
    <row r="208" spans="1:27" x14ac:dyDescent="0.25">
      <c r="A208" s="5">
        <v>203</v>
      </c>
      <c r="B208" s="135"/>
      <c r="C208" s="133"/>
      <c r="D208" s="133"/>
      <c r="E208" s="134"/>
      <c r="F208" s="56">
        <f t="shared" ca="1" si="29"/>
        <v>0</v>
      </c>
      <c r="G208" s="136"/>
      <c r="H208" s="6" t="str">
        <f t="shared" ca="1" si="30"/>
        <v/>
      </c>
      <c r="I208" s="55">
        <f t="shared" ca="1" si="17"/>
        <v>0</v>
      </c>
      <c r="J208" s="137"/>
      <c r="K208" s="53" t="str">
        <f t="shared" si="53"/>
        <v/>
      </c>
      <c r="L208" s="51" t="str">
        <f t="shared" si="19"/>
        <v/>
      </c>
      <c r="M208" s="59" t="s">
        <v>13</v>
      </c>
      <c r="N208" s="70"/>
      <c r="O208" s="131" t="str">
        <f t="shared" si="20"/>
        <v/>
      </c>
      <c r="P208" s="50" t="str">
        <f t="shared" si="58"/>
        <v/>
      </c>
      <c r="Q208" s="55">
        <f t="shared" ca="1" si="54"/>
        <v>0</v>
      </c>
      <c r="R208" s="52">
        <f t="shared" si="55"/>
        <v>0</v>
      </c>
      <c r="S208" s="6" t="str">
        <f t="shared" ca="1" si="31"/>
        <v/>
      </c>
      <c r="T208" s="55">
        <f t="shared" ca="1" si="25"/>
        <v>0</v>
      </c>
      <c r="U208" s="55">
        <f t="shared" ca="1" si="56"/>
        <v>0</v>
      </c>
      <c r="V208" s="69"/>
      <c r="W208" s="52">
        <f t="shared" si="27"/>
        <v>0</v>
      </c>
      <c r="X208" s="55">
        <f t="shared" ca="1" si="28"/>
        <v>0</v>
      </c>
      <c r="Y208" s="71"/>
      <c r="Z208" s="7"/>
      <c r="AA208" s="58">
        <f t="shared" ca="1" si="57"/>
        <v>0</v>
      </c>
    </row>
    <row r="209" spans="1:27" x14ac:dyDescent="0.25">
      <c r="A209" s="5">
        <v>204</v>
      </c>
      <c r="B209" s="135"/>
      <c r="C209" s="133"/>
      <c r="D209" s="133"/>
      <c r="E209" s="134"/>
      <c r="F209" s="56">
        <f t="shared" ca="1" si="29"/>
        <v>0</v>
      </c>
      <c r="G209" s="136"/>
      <c r="H209" s="6" t="str">
        <f t="shared" ca="1" si="30"/>
        <v/>
      </c>
      <c r="I209" s="55">
        <f t="shared" ca="1" si="17"/>
        <v>0</v>
      </c>
      <c r="J209" s="137"/>
      <c r="K209" s="53" t="str">
        <f t="shared" si="53"/>
        <v/>
      </c>
      <c r="L209" s="51" t="str">
        <f t="shared" si="19"/>
        <v/>
      </c>
      <c r="M209" s="59" t="s">
        <v>13</v>
      </c>
      <c r="N209" s="70"/>
      <c r="O209" s="131" t="str">
        <f t="shared" si="20"/>
        <v/>
      </c>
      <c r="P209" s="50" t="str">
        <f t="shared" si="58"/>
        <v/>
      </c>
      <c r="Q209" s="55">
        <f t="shared" ca="1" si="54"/>
        <v>0</v>
      </c>
      <c r="R209" s="52">
        <f t="shared" si="55"/>
        <v>0</v>
      </c>
      <c r="S209" s="6" t="str">
        <f t="shared" ca="1" si="31"/>
        <v/>
      </c>
      <c r="T209" s="55">
        <f t="shared" ca="1" si="25"/>
        <v>0</v>
      </c>
      <c r="U209" s="55">
        <f t="shared" ca="1" si="56"/>
        <v>0</v>
      </c>
      <c r="V209" s="69"/>
      <c r="W209" s="52">
        <f t="shared" si="27"/>
        <v>0</v>
      </c>
      <c r="X209" s="55">
        <f t="shared" ca="1" si="28"/>
        <v>0</v>
      </c>
      <c r="Y209" s="71"/>
      <c r="Z209" s="7"/>
      <c r="AA209" s="58">
        <f t="shared" ca="1" si="57"/>
        <v>0</v>
      </c>
    </row>
    <row r="210" spans="1:27" x14ac:dyDescent="0.25">
      <c r="A210" s="5">
        <v>205</v>
      </c>
      <c r="B210" s="135"/>
      <c r="C210" s="133"/>
      <c r="D210" s="133"/>
      <c r="E210" s="134"/>
      <c r="F210" s="56">
        <f t="shared" ca="1" si="29"/>
        <v>0</v>
      </c>
      <c r="G210" s="136"/>
      <c r="H210" s="6" t="str">
        <f t="shared" ca="1" si="30"/>
        <v/>
      </c>
      <c r="I210" s="55">
        <f t="shared" ca="1" si="17"/>
        <v>0</v>
      </c>
      <c r="J210" s="137"/>
      <c r="K210" s="53" t="str">
        <f t="shared" si="53"/>
        <v/>
      </c>
      <c r="L210" s="51" t="str">
        <f t="shared" si="19"/>
        <v/>
      </c>
      <c r="M210" s="59" t="s">
        <v>13</v>
      </c>
      <c r="N210" s="70"/>
      <c r="O210" s="131" t="str">
        <f t="shared" si="20"/>
        <v/>
      </c>
      <c r="P210" s="50" t="str">
        <f t="shared" si="58"/>
        <v/>
      </c>
      <c r="Q210" s="55">
        <f t="shared" ca="1" si="54"/>
        <v>0</v>
      </c>
      <c r="R210" s="52">
        <f t="shared" si="55"/>
        <v>0</v>
      </c>
      <c r="S210" s="6" t="str">
        <f t="shared" ca="1" si="31"/>
        <v/>
      </c>
      <c r="T210" s="55">
        <f t="shared" ca="1" si="25"/>
        <v>0</v>
      </c>
      <c r="U210" s="55">
        <f t="shared" ca="1" si="56"/>
        <v>0</v>
      </c>
      <c r="V210" s="69"/>
      <c r="W210" s="52">
        <f t="shared" si="27"/>
        <v>0</v>
      </c>
      <c r="X210" s="55">
        <f t="shared" ca="1" si="28"/>
        <v>0</v>
      </c>
      <c r="Y210" s="71"/>
      <c r="Z210" s="7"/>
      <c r="AA210" s="58">
        <f t="shared" ca="1" si="57"/>
        <v>0</v>
      </c>
    </row>
    <row r="211" spans="1:27" x14ac:dyDescent="0.25">
      <c r="A211" s="5">
        <v>206</v>
      </c>
      <c r="B211" s="135"/>
      <c r="C211" s="133"/>
      <c r="D211" s="133"/>
      <c r="E211" s="134"/>
      <c r="F211" s="56">
        <f t="shared" ca="1" si="29"/>
        <v>0</v>
      </c>
      <c r="G211" s="136"/>
      <c r="H211" s="6" t="str">
        <f t="shared" ca="1" si="30"/>
        <v/>
      </c>
      <c r="I211" s="55">
        <f t="shared" ca="1" si="17"/>
        <v>0</v>
      </c>
      <c r="J211" s="137"/>
      <c r="K211" s="53" t="str">
        <f t="shared" si="53"/>
        <v/>
      </c>
      <c r="L211" s="51" t="str">
        <f t="shared" si="19"/>
        <v/>
      </c>
      <c r="M211" s="59" t="s">
        <v>13</v>
      </c>
      <c r="N211" s="70"/>
      <c r="O211" s="131" t="str">
        <f t="shared" si="20"/>
        <v/>
      </c>
      <c r="P211" s="50" t="str">
        <f t="shared" si="58"/>
        <v/>
      </c>
      <c r="Q211" s="55">
        <f t="shared" ca="1" si="54"/>
        <v>0</v>
      </c>
      <c r="R211" s="52">
        <f t="shared" si="55"/>
        <v>0</v>
      </c>
      <c r="S211" s="6" t="str">
        <f t="shared" ca="1" si="31"/>
        <v/>
      </c>
      <c r="T211" s="55">
        <f t="shared" ca="1" si="25"/>
        <v>0</v>
      </c>
      <c r="U211" s="55">
        <f t="shared" ca="1" si="56"/>
        <v>0</v>
      </c>
      <c r="V211" s="69"/>
      <c r="W211" s="52">
        <f t="shared" si="27"/>
        <v>0</v>
      </c>
      <c r="X211" s="55">
        <f t="shared" ca="1" si="28"/>
        <v>0</v>
      </c>
      <c r="Y211" s="71"/>
      <c r="Z211" s="7"/>
      <c r="AA211" s="58">
        <f t="shared" ca="1" si="57"/>
        <v>0</v>
      </c>
    </row>
    <row r="212" spans="1:27" x14ac:dyDescent="0.25">
      <c r="A212" s="5">
        <v>207</v>
      </c>
      <c r="B212" s="135"/>
      <c r="C212" s="133"/>
      <c r="D212" s="133"/>
      <c r="E212" s="134"/>
      <c r="F212" s="56">
        <f t="shared" ca="1" si="29"/>
        <v>0</v>
      </c>
      <c r="G212" s="136"/>
      <c r="H212" s="6" t="str">
        <f t="shared" ca="1" si="30"/>
        <v/>
      </c>
      <c r="I212" s="55">
        <f t="shared" ca="1" si="17"/>
        <v>0</v>
      </c>
      <c r="J212" s="137"/>
      <c r="K212" s="53" t="str">
        <f t="shared" si="53"/>
        <v/>
      </c>
      <c r="L212" s="51" t="str">
        <f t="shared" si="19"/>
        <v/>
      </c>
      <c r="M212" s="59" t="s">
        <v>13</v>
      </c>
      <c r="N212" s="70"/>
      <c r="O212" s="131" t="str">
        <f t="shared" si="20"/>
        <v/>
      </c>
      <c r="P212" s="50" t="str">
        <f t="shared" si="58"/>
        <v/>
      </c>
      <c r="Q212" s="55">
        <f t="shared" ca="1" si="54"/>
        <v>0</v>
      </c>
      <c r="R212" s="52">
        <f t="shared" si="55"/>
        <v>0</v>
      </c>
      <c r="S212" s="6" t="str">
        <f t="shared" ca="1" si="31"/>
        <v/>
      </c>
      <c r="T212" s="55">
        <f t="shared" ca="1" si="25"/>
        <v>0</v>
      </c>
      <c r="U212" s="55">
        <f t="shared" ca="1" si="56"/>
        <v>0</v>
      </c>
      <c r="V212" s="69"/>
      <c r="W212" s="52">
        <f t="shared" si="27"/>
        <v>0</v>
      </c>
      <c r="X212" s="55">
        <f t="shared" ca="1" si="28"/>
        <v>0</v>
      </c>
      <c r="Y212" s="71"/>
      <c r="Z212" s="7"/>
      <c r="AA212" s="58">
        <f t="shared" ca="1" si="57"/>
        <v>0</v>
      </c>
    </row>
    <row r="213" spans="1:27" x14ac:dyDescent="0.25">
      <c r="A213" s="5">
        <v>208</v>
      </c>
      <c r="B213" s="135"/>
      <c r="C213" s="133"/>
      <c r="D213" s="133"/>
      <c r="E213" s="134"/>
      <c r="F213" s="56">
        <f t="shared" ca="1" si="29"/>
        <v>0</v>
      </c>
      <c r="G213" s="136"/>
      <c r="H213" s="6" t="str">
        <f t="shared" ca="1" si="30"/>
        <v/>
      </c>
      <c r="I213" s="55">
        <f t="shared" ca="1" si="17"/>
        <v>0</v>
      </c>
      <c r="J213" s="137"/>
      <c r="K213" s="53" t="str">
        <f t="shared" si="53"/>
        <v/>
      </c>
      <c r="L213" s="51" t="str">
        <f t="shared" si="19"/>
        <v/>
      </c>
      <c r="M213" s="59" t="s">
        <v>13</v>
      </c>
      <c r="N213" s="70"/>
      <c r="O213" s="131" t="str">
        <f t="shared" si="20"/>
        <v/>
      </c>
      <c r="P213" s="50" t="str">
        <f t="shared" si="58"/>
        <v/>
      </c>
      <c r="Q213" s="55">
        <f t="shared" ca="1" si="54"/>
        <v>0</v>
      </c>
      <c r="R213" s="52">
        <f t="shared" si="55"/>
        <v>0</v>
      </c>
      <c r="S213" s="6" t="str">
        <f t="shared" ca="1" si="31"/>
        <v/>
      </c>
      <c r="T213" s="55">
        <f t="shared" ca="1" si="25"/>
        <v>0</v>
      </c>
      <c r="U213" s="55">
        <f t="shared" ca="1" si="56"/>
        <v>0</v>
      </c>
      <c r="V213" s="69"/>
      <c r="W213" s="52">
        <f t="shared" si="27"/>
        <v>0</v>
      </c>
      <c r="X213" s="55">
        <f t="shared" ca="1" si="28"/>
        <v>0</v>
      </c>
      <c r="Y213" s="71"/>
      <c r="Z213" s="7"/>
      <c r="AA213" s="58">
        <f t="shared" ca="1" si="57"/>
        <v>0</v>
      </c>
    </row>
    <row r="214" spans="1:27" x14ac:dyDescent="0.25">
      <c r="A214" s="5">
        <v>209</v>
      </c>
      <c r="B214" s="135"/>
      <c r="C214" s="133"/>
      <c r="D214" s="133"/>
      <c r="E214" s="134"/>
      <c r="F214" s="56">
        <f t="shared" ref="F214:F268" ca="1" si="59">IFERROR(VLOOKUP(E214,Liste_OCS,3,FALSE),0)</f>
        <v>0</v>
      </c>
      <c r="G214" s="136"/>
      <c r="H214" s="6" t="str">
        <f t="shared" ref="H214:H268" ca="1" si="60">IFERROR(VLOOKUP(E214,Liste_OCS,2,FALSE),"")</f>
        <v/>
      </c>
      <c r="I214" s="55">
        <f t="shared" ref="I214:I268" ca="1" si="61">F214*G214</f>
        <v>0</v>
      </c>
      <c r="J214" s="137"/>
      <c r="K214" s="53" t="str">
        <f t="shared" si="53"/>
        <v/>
      </c>
      <c r="L214" s="51" t="str">
        <f t="shared" ref="L214:L268" si="62">IF(ISBLANK(D214),"",D214)</f>
        <v/>
      </c>
      <c r="M214" s="59" t="s">
        <v>13</v>
      </c>
      <c r="N214" s="70"/>
      <c r="O214" s="131" t="str">
        <f t="shared" ref="O214:O268" si="63">IF(ISBLANK(B214),"",B214)</f>
        <v/>
      </c>
      <c r="P214" s="50" t="str">
        <f t="shared" si="58"/>
        <v/>
      </c>
      <c r="Q214" s="55">
        <f t="shared" ca="1" si="54"/>
        <v>0</v>
      </c>
      <c r="R214" s="52">
        <f t="shared" si="55"/>
        <v>0</v>
      </c>
      <c r="S214" s="6" t="str">
        <f t="shared" ref="S214:S268" ca="1" si="64">IFERROR(VLOOKUP(P214,Liste_OCS,2,FALSE),"")</f>
        <v/>
      </c>
      <c r="T214" s="55">
        <f t="shared" ref="T214:T268" ca="1" si="65">R214*Q214</f>
        <v>0</v>
      </c>
      <c r="U214" s="55">
        <f t="shared" ca="1" si="56"/>
        <v>0</v>
      </c>
      <c r="V214" s="69"/>
      <c r="W214" s="52">
        <f t="shared" ref="W214:W268" si="66">R214</f>
        <v>0</v>
      </c>
      <c r="X214" s="55">
        <f t="shared" ref="X214:X268" ca="1" si="67">W214*Q214</f>
        <v>0</v>
      </c>
      <c r="Y214" s="71"/>
      <c r="Z214" s="7"/>
      <c r="AA214" s="58">
        <f t="shared" ca="1" si="57"/>
        <v>0</v>
      </c>
    </row>
    <row r="215" spans="1:27" x14ac:dyDescent="0.25">
      <c r="A215" s="5">
        <v>210</v>
      </c>
      <c r="B215" s="135"/>
      <c r="C215" s="133"/>
      <c r="D215" s="133"/>
      <c r="E215" s="134"/>
      <c r="F215" s="56">
        <f t="shared" ca="1" si="59"/>
        <v>0</v>
      </c>
      <c r="G215" s="136"/>
      <c r="H215" s="6" t="str">
        <f t="shared" ca="1" si="60"/>
        <v/>
      </c>
      <c r="I215" s="55">
        <f t="shared" ca="1" si="61"/>
        <v>0</v>
      </c>
      <c r="J215" s="137"/>
      <c r="K215" s="53" t="str">
        <f t="shared" si="53"/>
        <v/>
      </c>
      <c r="L215" s="51" t="str">
        <f t="shared" si="62"/>
        <v/>
      </c>
      <c r="M215" s="59" t="s">
        <v>13</v>
      </c>
      <c r="N215" s="70"/>
      <c r="O215" s="131" t="str">
        <f t="shared" si="63"/>
        <v/>
      </c>
      <c r="P215" s="50" t="str">
        <f t="shared" si="58"/>
        <v/>
      </c>
      <c r="Q215" s="55">
        <f t="shared" ca="1" si="54"/>
        <v>0</v>
      </c>
      <c r="R215" s="52">
        <f t="shared" si="55"/>
        <v>0</v>
      </c>
      <c r="S215" s="6" t="str">
        <f t="shared" ca="1" si="64"/>
        <v/>
      </c>
      <c r="T215" s="55">
        <f t="shared" ca="1" si="65"/>
        <v>0</v>
      </c>
      <c r="U215" s="55">
        <f t="shared" ca="1" si="56"/>
        <v>0</v>
      </c>
      <c r="V215" s="69"/>
      <c r="W215" s="52">
        <f t="shared" si="66"/>
        <v>0</v>
      </c>
      <c r="X215" s="55">
        <f t="shared" ca="1" si="67"/>
        <v>0</v>
      </c>
      <c r="Y215" s="71"/>
      <c r="Z215" s="7"/>
      <c r="AA215" s="58">
        <f t="shared" ca="1" si="57"/>
        <v>0</v>
      </c>
    </row>
    <row r="216" spans="1:27" x14ac:dyDescent="0.25">
      <c r="A216" s="5">
        <v>211</v>
      </c>
      <c r="B216" s="135"/>
      <c r="C216" s="133"/>
      <c r="D216" s="133"/>
      <c r="E216" s="134"/>
      <c r="F216" s="56">
        <f t="shared" ca="1" si="59"/>
        <v>0</v>
      </c>
      <c r="G216" s="136"/>
      <c r="H216" s="6" t="str">
        <f t="shared" ca="1" si="60"/>
        <v/>
      </c>
      <c r="I216" s="55">
        <f t="shared" ca="1" si="61"/>
        <v>0</v>
      </c>
      <c r="J216" s="137"/>
      <c r="K216" s="53" t="str">
        <f t="shared" si="53"/>
        <v/>
      </c>
      <c r="L216" s="51" t="str">
        <f t="shared" si="62"/>
        <v/>
      </c>
      <c r="M216" s="59" t="s">
        <v>13</v>
      </c>
      <c r="N216" s="70"/>
      <c r="O216" s="131" t="str">
        <f t="shared" si="63"/>
        <v/>
      </c>
      <c r="P216" s="50" t="str">
        <f t="shared" si="58"/>
        <v/>
      </c>
      <c r="Q216" s="55">
        <f t="shared" ca="1" si="54"/>
        <v>0</v>
      </c>
      <c r="R216" s="52">
        <f t="shared" si="55"/>
        <v>0</v>
      </c>
      <c r="S216" s="6" t="str">
        <f t="shared" ca="1" si="64"/>
        <v/>
      </c>
      <c r="T216" s="55">
        <f t="shared" ca="1" si="65"/>
        <v>0</v>
      </c>
      <c r="U216" s="55">
        <f t="shared" ca="1" si="56"/>
        <v>0</v>
      </c>
      <c r="V216" s="69"/>
      <c r="W216" s="52">
        <f t="shared" si="66"/>
        <v>0</v>
      </c>
      <c r="X216" s="55">
        <f t="shared" ca="1" si="67"/>
        <v>0</v>
      </c>
      <c r="Y216" s="71"/>
      <c r="Z216" s="7"/>
      <c r="AA216" s="58">
        <f t="shared" ca="1" si="57"/>
        <v>0</v>
      </c>
    </row>
    <row r="217" spans="1:27" x14ac:dyDescent="0.25">
      <c r="A217" s="5">
        <v>212</v>
      </c>
      <c r="B217" s="135"/>
      <c r="C217" s="133"/>
      <c r="D217" s="133"/>
      <c r="E217" s="134"/>
      <c r="F217" s="56">
        <f t="shared" ca="1" si="59"/>
        <v>0</v>
      </c>
      <c r="G217" s="136"/>
      <c r="H217" s="6" t="str">
        <f t="shared" ca="1" si="60"/>
        <v/>
      </c>
      <c r="I217" s="55">
        <f t="shared" ca="1" si="61"/>
        <v>0</v>
      </c>
      <c r="J217" s="137"/>
      <c r="K217" s="53" t="str">
        <f t="shared" si="53"/>
        <v/>
      </c>
      <c r="L217" s="51" t="str">
        <f t="shared" si="62"/>
        <v/>
      </c>
      <c r="M217" s="59" t="s">
        <v>13</v>
      </c>
      <c r="N217" s="70"/>
      <c r="O217" s="131" t="str">
        <f t="shared" si="63"/>
        <v/>
      </c>
      <c r="P217" s="50" t="str">
        <f t="shared" si="58"/>
        <v/>
      </c>
      <c r="Q217" s="55">
        <f t="shared" ca="1" si="54"/>
        <v>0</v>
      </c>
      <c r="R217" s="52">
        <f t="shared" si="55"/>
        <v>0</v>
      </c>
      <c r="S217" s="6" t="str">
        <f t="shared" ca="1" si="64"/>
        <v/>
      </c>
      <c r="T217" s="55">
        <f t="shared" ca="1" si="65"/>
        <v>0</v>
      </c>
      <c r="U217" s="55">
        <f t="shared" ca="1" si="56"/>
        <v>0</v>
      </c>
      <c r="V217" s="69"/>
      <c r="W217" s="52">
        <f t="shared" si="66"/>
        <v>0</v>
      </c>
      <c r="X217" s="55">
        <f t="shared" ca="1" si="67"/>
        <v>0</v>
      </c>
      <c r="Y217" s="71"/>
      <c r="Z217" s="7"/>
      <c r="AA217" s="58">
        <f t="shared" ca="1" si="57"/>
        <v>0</v>
      </c>
    </row>
    <row r="218" spans="1:27" x14ac:dyDescent="0.25">
      <c r="A218" s="5">
        <v>213</v>
      </c>
      <c r="B218" s="135"/>
      <c r="C218" s="133"/>
      <c r="D218" s="133"/>
      <c r="E218" s="134"/>
      <c r="F218" s="56">
        <f t="shared" ca="1" si="59"/>
        <v>0</v>
      </c>
      <c r="G218" s="136"/>
      <c r="H218" s="6" t="str">
        <f t="shared" ca="1" si="60"/>
        <v/>
      </c>
      <c r="I218" s="55">
        <f t="shared" ca="1" si="61"/>
        <v>0</v>
      </c>
      <c r="J218" s="137"/>
      <c r="K218" s="53" t="str">
        <f t="shared" si="53"/>
        <v/>
      </c>
      <c r="L218" s="51" t="str">
        <f t="shared" si="62"/>
        <v/>
      </c>
      <c r="M218" s="59" t="s">
        <v>13</v>
      </c>
      <c r="N218" s="70"/>
      <c r="O218" s="131" t="str">
        <f t="shared" si="63"/>
        <v/>
      </c>
      <c r="P218" s="50" t="str">
        <f t="shared" si="58"/>
        <v/>
      </c>
      <c r="Q218" s="55">
        <f t="shared" ca="1" si="54"/>
        <v>0</v>
      </c>
      <c r="R218" s="52">
        <f t="shared" si="55"/>
        <v>0</v>
      </c>
      <c r="S218" s="6" t="str">
        <f t="shared" ca="1" si="64"/>
        <v/>
      </c>
      <c r="T218" s="55">
        <f t="shared" ca="1" si="65"/>
        <v>0</v>
      </c>
      <c r="U218" s="55">
        <f t="shared" ca="1" si="56"/>
        <v>0</v>
      </c>
      <c r="V218" s="69"/>
      <c r="W218" s="52">
        <f t="shared" si="66"/>
        <v>0</v>
      </c>
      <c r="X218" s="55">
        <f t="shared" ca="1" si="67"/>
        <v>0</v>
      </c>
      <c r="Y218" s="71"/>
      <c r="Z218" s="7"/>
      <c r="AA218" s="58">
        <f t="shared" ca="1" si="57"/>
        <v>0</v>
      </c>
    </row>
    <row r="219" spans="1:27" x14ac:dyDescent="0.25">
      <c r="A219" s="5">
        <v>214</v>
      </c>
      <c r="B219" s="135"/>
      <c r="C219" s="133"/>
      <c r="D219" s="133"/>
      <c r="E219" s="134"/>
      <c r="F219" s="56">
        <f t="shared" ca="1" si="59"/>
        <v>0</v>
      </c>
      <c r="G219" s="136"/>
      <c r="H219" s="6" t="str">
        <f t="shared" ca="1" si="60"/>
        <v/>
      </c>
      <c r="I219" s="55">
        <f t="shared" ca="1" si="61"/>
        <v>0</v>
      </c>
      <c r="J219" s="137"/>
      <c r="K219" s="53" t="str">
        <f t="shared" si="53"/>
        <v/>
      </c>
      <c r="L219" s="51" t="str">
        <f t="shared" si="62"/>
        <v/>
      </c>
      <c r="M219" s="59" t="s">
        <v>13</v>
      </c>
      <c r="N219" s="70"/>
      <c r="O219" s="131" t="str">
        <f t="shared" si="63"/>
        <v/>
      </c>
      <c r="P219" s="50" t="str">
        <f t="shared" si="58"/>
        <v/>
      </c>
      <c r="Q219" s="55">
        <f t="shared" ca="1" si="54"/>
        <v>0</v>
      </c>
      <c r="R219" s="52">
        <f t="shared" si="55"/>
        <v>0</v>
      </c>
      <c r="S219" s="6" t="str">
        <f t="shared" ca="1" si="64"/>
        <v/>
      </c>
      <c r="T219" s="55">
        <f t="shared" ca="1" si="65"/>
        <v>0</v>
      </c>
      <c r="U219" s="55">
        <f t="shared" ca="1" si="56"/>
        <v>0</v>
      </c>
      <c r="V219" s="69"/>
      <c r="W219" s="52">
        <f t="shared" si="66"/>
        <v>0</v>
      </c>
      <c r="X219" s="55">
        <f t="shared" ca="1" si="67"/>
        <v>0</v>
      </c>
      <c r="Y219" s="71"/>
      <c r="Z219" s="7"/>
      <c r="AA219" s="58">
        <f t="shared" ca="1" si="57"/>
        <v>0</v>
      </c>
    </row>
    <row r="220" spans="1:27" x14ac:dyDescent="0.25">
      <c r="A220" s="5">
        <v>215</v>
      </c>
      <c r="B220" s="135"/>
      <c r="C220" s="133"/>
      <c r="D220" s="133"/>
      <c r="E220" s="134"/>
      <c r="F220" s="56">
        <f t="shared" ca="1" si="59"/>
        <v>0</v>
      </c>
      <c r="G220" s="136"/>
      <c r="H220" s="6" t="str">
        <f t="shared" ca="1" si="60"/>
        <v/>
      </c>
      <c r="I220" s="55">
        <f t="shared" ca="1" si="61"/>
        <v>0</v>
      </c>
      <c r="J220" s="137"/>
      <c r="K220" s="53" t="str">
        <f t="shared" si="53"/>
        <v/>
      </c>
      <c r="L220" s="51" t="str">
        <f t="shared" si="62"/>
        <v/>
      </c>
      <c r="M220" s="59" t="s">
        <v>13</v>
      </c>
      <c r="N220" s="70"/>
      <c r="O220" s="131" t="str">
        <f t="shared" si="63"/>
        <v/>
      </c>
      <c r="P220" s="50" t="str">
        <f t="shared" si="58"/>
        <v/>
      </c>
      <c r="Q220" s="55">
        <f t="shared" ca="1" si="54"/>
        <v>0</v>
      </c>
      <c r="R220" s="52">
        <f t="shared" si="55"/>
        <v>0</v>
      </c>
      <c r="S220" s="6" t="str">
        <f t="shared" ca="1" si="64"/>
        <v/>
      </c>
      <c r="T220" s="55">
        <f t="shared" ca="1" si="65"/>
        <v>0</v>
      </c>
      <c r="U220" s="55">
        <f t="shared" ca="1" si="56"/>
        <v>0</v>
      </c>
      <c r="V220" s="69"/>
      <c r="W220" s="52">
        <f t="shared" si="66"/>
        <v>0</v>
      </c>
      <c r="X220" s="55">
        <f t="shared" ca="1" si="67"/>
        <v>0</v>
      </c>
      <c r="Y220" s="71"/>
      <c r="Z220" s="7"/>
      <c r="AA220" s="58">
        <f t="shared" ca="1" si="57"/>
        <v>0</v>
      </c>
    </row>
    <row r="221" spans="1:27" x14ac:dyDescent="0.25">
      <c r="A221" s="5">
        <v>216</v>
      </c>
      <c r="B221" s="135"/>
      <c r="C221" s="133"/>
      <c r="D221" s="133"/>
      <c r="E221" s="134"/>
      <c r="F221" s="56">
        <f t="shared" ca="1" si="59"/>
        <v>0</v>
      </c>
      <c r="G221" s="136"/>
      <c r="H221" s="6" t="str">
        <f t="shared" ca="1" si="60"/>
        <v/>
      </c>
      <c r="I221" s="55">
        <f t="shared" ca="1" si="61"/>
        <v>0</v>
      </c>
      <c r="J221" s="137"/>
      <c r="K221" s="53" t="str">
        <f t="shared" si="53"/>
        <v/>
      </c>
      <c r="L221" s="51" t="str">
        <f t="shared" si="62"/>
        <v/>
      </c>
      <c r="M221" s="59" t="s">
        <v>13</v>
      </c>
      <c r="N221" s="70"/>
      <c r="O221" s="131" t="str">
        <f t="shared" si="63"/>
        <v/>
      </c>
      <c r="P221" s="50" t="str">
        <f t="shared" si="58"/>
        <v/>
      </c>
      <c r="Q221" s="55">
        <f t="shared" ca="1" si="54"/>
        <v>0</v>
      </c>
      <c r="R221" s="52">
        <f t="shared" si="55"/>
        <v>0</v>
      </c>
      <c r="S221" s="6" t="str">
        <f t="shared" ca="1" si="64"/>
        <v/>
      </c>
      <c r="T221" s="55">
        <f t="shared" ca="1" si="65"/>
        <v>0</v>
      </c>
      <c r="U221" s="55">
        <f t="shared" ca="1" si="56"/>
        <v>0</v>
      </c>
      <c r="V221" s="69"/>
      <c r="W221" s="52">
        <f t="shared" si="66"/>
        <v>0</v>
      </c>
      <c r="X221" s="55">
        <f t="shared" ca="1" si="67"/>
        <v>0</v>
      </c>
      <c r="Y221" s="71"/>
      <c r="Z221" s="7"/>
      <c r="AA221" s="58">
        <f t="shared" ca="1" si="57"/>
        <v>0</v>
      </c>
    </row>
    <row r="222" spans="1:27" x14ac:dyDescent="0.25">
      <c r="A222" s="5">
        <v>217</v>
      </c>
      <c r="B222" s="135"/>
      <c r="C222" s="133"/>
      <c r="D222" s="133"/>
      <c r="E222" s="134"/>
      <c r="F222" s="56">
        <f t="shared" ca="1" si="59"/>
        <v>0</v>
      </c>
      <c r="G222" s="136"/>
      <c r="H222" s="6" t="str">
        <f t="shared" ca="1" si="60"/>
        <v/>
      </c>
      <c r="I222" s="55">
        <f t="shared" ca="1" si="61"/>
        <v>0</v>
      </c>
      <c r="J222" s="137"/>
      <c r="K222" s="53" t="str">
        <f t="shared" si="53"/>
        <v/>
      </c>
      <c r="L222" s="51" t="str">
        <f t="shared" si="62"/>
        <v/>
      </c>
      <c r="M222" s="59" t="s">
        <v>13</v>
      </c>
      <c r="N222" s="70"/>
      <c r="O222" s="131" t="str">
        <f t="shared" si="63"/>
        <v/>
      </c>
      <c r="P222" s="50" t="str">
        <f t="shared" si="58"/>
        <v/>
      </c>
      <c r="Q222" s="55">
        <f t="shared" ca="1" si="54"/>
        <v>0</v>
      </c>
      <c r="R222" s="52">
        <f t="shared" si="55"/>
        <v>0</v>
      </c>
      <c r="S222" s="6" t="str">
        <f t="shared" ca="1" si="64"/>
        <v/>
      </c>
      <c r="T222" s="55">
        <f t="shared" ca="1" si="65"/>
        <v>0</v>
      </c>
      <c r="U222" s="55">
        <f t="shared" ca="1" si="56"/>
        <v>0</v>
      </c>
      <c r="V222" s="69"/>
      <c r="W222" s="52">
        <f t="shared" si="66"/>
        <v>0</v>
      </c>
      <c r="X222" s="55">
        <f t="shared" ca="1" si="67"/>
        <v>0</v>
      </c>
      <c r="Y222" s="71"/>
      <c r="Z222" s="7"/>
      <c r="AA222" s="58">
        <f t="shared" ca="1" si="57"/>
        <v>0</v>
      </c>
    </row>
    <row r="223" spans="1:27" x14ac:dyDescent="0.25">
      <c r="A223" s="5">
        <v>218</v>
      </c>
      <c r="B223" s="135"/>
      <c r="C223" s="133"/>
      <c r="D223" s="133"/>
      <c r="E223" s="134"/>
      <c r="F223" s="56">
        <f t="shared" ca="1" si="59"/>
        <v>0</v>
      </c>
      <c r="G223" s="136"/>
      <c r="H223" s="6" t="str">
        <f t="shared" ca="1" si="60"/>
        <v/>
      </c>
      <c r="I223" s="55">
        <f t="shared" ca="1" si="61"/>
        <v>0</v>
      </c>
      <c r="J223" s="137"/>
      <c r="K223" s="53" t="str">
        <f t="shared" si="53"/>
        <v/>
      </c>
      <c r="L223" s="51" t="str">
        <f t="shared" si="62"/>
        <v/>
      </c>
      <c r="M223" s="59" t="s">
        <v>13</v>
      </c>
      <c r="N223" s="70"/>
      <c r="O223" s="131" t="str">
        <f t="shared" si="63"/>
        <v/>
      </c>
      <c r="P223" s="50" t="str">
        <f t="shared" si="58"/>
        <v/>
      </c>
      <c r="Q223" s="55">
        <f t="shared" ca="1" si="54"/>
        <v>0</v>
      </c>
      <c r="R223" s="52">
        <f t="shared" si="55"/>
        <v>0</v>
      </c>
      <c r="S223" s="6" t="str">
        <f t="shared" ca="1" si="64"/>
        <v/>
      </c>
      <c r="T223" s="55">
        <f t="shared" ca="1" si="65"/>
        <v>0</v>
      </c>
      <c r="U223" s="55">
        <f t="shared" ca="1" si="56"/>
        <v>0</v>
      </c>
      <c r="V223" s="69"/>
      <c r="W223" s="52">
        <f t="shared" si="66"/>
        <v>0</v>
      </c>
      <c r="X223" s="55">
        <f t="shared" ca="1" si="67"/>
        <v>0</v>
      </c>
      <c r="Y223" s="71"/>
      <c r="Z223" s="7"/>
      <c r="AA223" s="58">
        <f t="shared" ca="1" si="57"/>
        <v>0</v>
      </c>
    </row>
    <row r="224" spans="1:27" x14ac:dyDescent="0.25">
      <c r="A224" s="5">
        <v>219</v>
      </c>
      <c r="B224" s="135"/>
      <c r="C224" s="133"/>
      <c r="D224" s="133"/>
      <c r="E224" s="134"/>
      <c r="F224" s="56">
        <f t="shared" ca="1" si="59"/>
        <v>0</v>
      </c>
      <c r="G224" s="136"/>
      <c r="H224" s="6" t="str">
        <f t="shared" ca="1" si="60"/>
        <v/>
      </c>
      <c r="I224" s="55">
        <f t="shared" ca="1" si="61"/>
        <v>0</v>
      </c>
      <c r="J224" s="137"/>
      <c r="K224" s="53" t="str">
        <f t="shared" si="53"/>
        <v/>
      </c>
      <c r="L224" s="51" t="str">
        <f t="shared" si="62"/>
        <v/>
      </c>
      <c r="M224" s="59" t="s">
        <v>13</v>
      </c>
      <c r="N224" s="70"/>
      <c r="O224" s="131" t="str">
        <f t="shared" si="63"/>
        <v/>
      </c>
      <c r="P224" s="50" t="str">
        <f t="shared" si="58"/>
        <v/>
      </c>
      <c r="Q224" s="55">
        <f t="shared" ca="1" si="54"/>
        <v>0</v>
      </c>
      <c r="R224" s="52">
        <f t="shared" si="55"/>
        <v>0</v>
      </c>
      <c r="S224" s="6" t="str">
        <f t="shared" ca="1" si="64"/>
        <v/>
      </c>
      <c r="T224" s="55">
        <f t="shared" ca="1" si="65"/>
        <v>0</v>
      </c>
      <c r="U224" s="55">
        <f t="shared" ca="1" si="56"/>
        <v>0</v>
      </c>
      <c r="V224" s="69"/>
      <c r="W224" s="52">
        <f t="shared" si="66"/>
        <v>0</v>
      </c>
      <c r="X224" s="55">
        <f t="shared" ca="1" si="67"/>
        <v>0</v>
      </c>
      <c r="Y224" s="71"/>
      <c r="Z224" s="7"/>
      <c r="AA224" s="58">
        <f t="shared" ca="1" si="57"/>
        <v>0</v>
      </c>
    </row>
    <row r="225" spans="1:28" x14ac:dyDescent="0.25">
      <c r="A225" s="5">
        <v>220</v>
      </c>
      <c r="B225" s="135"/>
      <c r="C225" s="133"/>
      <c r="D225" s="133"/>
      <c r="E225" s="134"/>
      <c r="F225" s="56">
        <f t="shared" ca="1" si="59"/>
        <v>0</v>
      </c>
      <c r="G225" s="136"/>
      <c r="H225" s="6" t="str">
        <f t="shared" ca="1" si="60"/>
        <v/>
      </c>
      <c r="I225" s="55">
        <f t="shared" ca="1" si="61"/>
        <v>0</v>
      </c>
      <c r="J225" s="137"/>
      <c r="K225" s="53" t="str">
        <f t="shared" si="53"/>
        <v/>
      </c>
      <c r="L225" s="51" t="str">
        <f t="shared" si="62"/>
        <v/>
      </c>
      <c r="M225" s="59" t="s">
        <v>13</v>
      </c>
      <c r="N225" s="70"/>
      <c r="O225" s="131" t="str">
        <f t="shared" si="63"/>
        <v/>
      </c>
      <c r="P225" s="50" t="str">
        <f t="shared" si="58"/>
        <v/>
      </c>
      <c r="Q225" s="55">
        <f t="shared" ca="1" si="54"/>
        <v>0</v>
      </c>
      <c r="R225" s="52">
        <f t="shared" si="55"/>
        <v>0</v>
      </c>
      <c r="S225" s="6" t="str">
        <f t="shared" ca="1" si="64"/>
        <v/>
      </c>
      <c r="T225" s="55">
        <f t="shared" ca="1" si="65"/>
        <v>0</v>
      </c>
      <c r="U225" s="55">
        <f t="shared" ca="1" si="56"/>
        <v>0</v>
      </c>
      <c r="V225" s="69"/>
      <c r="W225" s="52">
        <f t="shared" si="66"/>
        <v>0</v>
      </c>
      <c r="X225" s="55">
        <f t="shared" ca="1" si="67"/>
        <v>0</v>
      </c>
      <c r="Y225" s="71"/>
      <c r="Z225" s="7"/>
      <c r="AA225" s="58">
        <f t="shared" ca="1" si="57"/>
        <v>0</v>
      </c>
    </row>
    <row r="226" spans="1:28" x14ac:dyDescent="0.25">
      <c r="A226" s="5">
        <v>221</v>
      </c>
      <c r="B226" s="135"/>
      <c r="C226" s="133"/>
      <c r="D226" s="133"/>
      <c r="E226" s="134"/>
      <c r="F226" s="56">
        <f t="shared" ca="1" si="59"/>
        <v>0</v>
      </c>
      <c r="G226" s="136"/>
      <c r="H226" s="6" t="str">
        <f t="shared" ca="1" si="60"/>
        <v/>
      </c>
      <c r="I226" s="55">
        <f t="shared" ca="1" si="61"/>
        <v>0</v>
      </c>
      <c r="J226" s="137"/>
      <c r="K226" s="53" t="str">
        <f t="shared" si="53"/>
        <v/>
      </c>
      <c r="L226" s="51" t="str">
        <f t="shared" si="62"/>
        <v/>
      </c>
      <c r="M226" s="59" t="s">
        <v>13</v>
      </c>
      <c r="N226" s="70"/>
      <c r="O226" s="131" t="str">
        <f t="shared" si="63"/>
        <v/>
      </c>
      <c r="P226" s="50" t="str">
        <f t="shared" si="58"/>
        <v/>
      </c>
      <c r="Q226" s="55">
        <f t="shared" ca="1" si="54"/>
        <v>0</v>
      </c>
      <c r="R226" s="52">
        <f t="shared" si="55"/>
        <v>0</v>
      </c>
      <c r="S226" s="6" t="str">
        <f t="shared" ca="1" si="64"/>
        <v/>
      </c>
      <c r="T226" s="55">
        <f t="shared" ca="1" si="65"/>
        <v>0</v>
      </c>
      <c r="U226" s="55">
        <f t="shared" ca="1" si="56"/>
        <v>0</v>
      </c>
      <c r="V226" s="69"/>
      <c r="W226" s="52">
        <f t="shared" si="66"/>
        <v>0</v>
      </c>
      <c r="X226" s="55">
        <f t="shared" ca="1" si="67"/>
        <v>0</v>
      </c>
      <c r="Y226" s="71"/>
      <c r="Z226" s="7"/>
      <c r="AA226" s="58">
        <f t="shared" ca="1" si="57"/>
        <v>0</v>
      </c>
    </row>
    <row r="227" spans="1:28" x14ac:dyDescent="0.25">
      <c r="A227" s="5">
        <v>222</v>
      </c>
      <c r="B227" s="135"/>
      <c r="C227" s="133"/>
      <c r="D227" s="133"/>
      <c r="E227" s="134"/>
      <c r="F227" s="56">
        <f t="shared" ca="1" si="59"/>
        <v>0</v>
      </c>
      <c r="G227" s="136"/>
      <c r="H227" s="6" t="str">
        <f t="shared" ca="1" si="60"/>
        <v/>
      </c>
      <c r="I227" s="55">
        <f t="shared" ca="1" si="61"/>
        <v>0</v>
      </c>
      <c r="J227" s="137"/>
      <c r="K227" s="53" t="str">
        <f t="shared" si="53"/>
        <v/>
      </c>
      <c r="L227" s="51" t="str">
        <f t="shared" si="62"/>
        <v/>
      </c>
      <c r="M227" s="59" t="s">
        <v>13</v>
      </c>
      <c r="N227" s="70"/>
      <c r="O227" s="131" t="str">
        <f t="shared" si="63"/>
        <v/>
      </c>
      <c r="P227" s="50" t="str">
        <f t="shared" si="58"/>
        <v/>
      </c>
      <c r="Q227" s="55">
        <f t="shared" ca="1" si="54"/>
        <v>0</v>
      </c>
      <c r="R227" s="52">
        <f t="shared" si="55"/>
        <v>0</v>
      </c>
      <c r="S227" s="6" t="str">
        <f t="shared" ca="1" si="64"/>
        <v/>
      </c>
      <c r="T227" s="55">
        <f t="shared" ca="1" si="65"/>
        <v>0</v>
      </c>
      <c r="U227" s="55">
        <f t="shared" ca="1" si="56"/>
        <v>0</v>
      </c>
      <c r="V227" s="69"/>
      <c r="W227" s="52">
        <f t="shared" si="66"/>
        <v>0</v>
      </c>
      <c r="X227" s="55">
        <f t="shared" ca="1" si="67"/>
        <v>0</v>
      </c>
      <c r="Y227" s="71"/>
      <c r="Z227" s="7"/>
      <c r="AA227" s="58">
        <f t="shared" ca="1" si="57"/>
        <v>0</v>
      </c>
    </row>
    <row r="228" spans="1:28" x14ac:dyDescent="0.25">
      <c r="A228" s="5">
        <v>223</v>
      </c>
      <c r="B228" s="135"/>
      <c r="C228" s="133"/>
      <c r="D228" s="133"/>
      <c r="E228" s="134"/>
      <c r="F228" s="56">
        <f t="shared" ca="1" si="59"/>
        <v>0</v>
      </c>
      <c r="G228" s="136"/>
      <c r="H228" s="6" t="str">
        <f t="shared" ca="1" si="60"/>
        <v/>
      </c>
      <c r="I228" s="55">
        <f t="shared" ca="1" si="61"/>
        <v>0</v>
      </c>
      <c r="J228" s="137"/>
      <c r="K228" s="53" t="str">
        <f t="shared" si="53"/>
        <v/>
      </c>
      <c r="L228" s="51" t="str">
        <f t="shared" si="62"/>
        <v/>
      </c>
      <c r="M228" s="59" t="s">
        <v>13</v>
      </c>
      <c r="N228" s="70"/>
      <c r="O228" s="131" t="str">
        <f t="shared" si="63"/>
        <v/>
      </c>
      <c r="P228" s="50" t="str">
        <f t="shared" si="58"/>
        <v/>
      </c>
      <c r="Q228" s="55">
        <f t="shared" ca="1" si="54"/>
        <v>0</v>
      </c>
      <c r="R228" s="52">
        <f t="shared" si="55"/>
        <v>0</v>
      </c>
      <c r="S228" s="6" t="str">
        <f t="shared" ca="1" si="64"/>
        <v/>
      </c>
      <c r="T228" s="55">
        <f t="shared" ca="1" si="65"/>
        <v>0</v>
      </c>
      <c r="U228" s="55">
        <f t="shared" ca="1" si="56"/>
        <v>0</v>
      </c>
      <c r="V228" s="69"/>
      <c r="W228" s="52">
        <f t="shared" si="66"/>
        <v>0</v>
      </c>
      <c r="X228" s="55">
        <f t="shared" ca="1" si="67"/>
        <v>0</v>
      </c>
      <c r="Y228" s="71"/>
      <c r="Z228" s="7"/>
      <c r="AA228" s="58">
        <f t="shared" ca="1" si="57"/>
        <v>0</v>
      </c>
    </row>
    <row r="229" spans="1:28" x14ac:dyDescent="0.25">
      <c r="A229" s="5">
        <v>224</v>
      </c>
      <c r="B229" s="135"/>
      <c r="C229" s="133"/>
      <c r="D229" s="133"/>
      <c r="E229" s="134"/>
      <c r="F229" s="56">
        <f t="shared" ca="1" si="59"/>
        <v>0</v>
      </c>
      <c r="G229" s="136"/>
      <c r="H229" s="6" t="str">
        <f t="shared" ca="1" si="60"/>
        <v/>
      </c>
      <c r="I229" s="55">
        <f t="shared" ca="1" si="61"/>
        <v>0</v>
      </c>
      <c r="J229" s="137"/>
      <c r="K229" s="53" t="str">
        <f t="shared" si="53"/>
        <v/>
      </c>
      <c r="L229" s="51" t="str">
        <f t="shared" si="62"/>
        <v/>
      </c>
      <c r="M229" s="59" t="s">
        <v>13</v>
      </c>
      <c r="N229" s="70"/>
      <c r="O229" s="131" t="str">
        <f t="shared" si="63"/>
        <v/>
      </c>
      <c r="P229" s="50" t="str">
        <f t="shared" si="58"/>
        <v/>
      </c>
      <c r="Q229" s="55">
        <f t="shared" ca="1" si="54"/>
        <v>0</v>
      </c>
      <c r="R229" s="52">
        <f t="shared" si="55"/>
        <v>0</v>
      </c>
      <c r="S229" s="6" t="str">
        <f t="shared" ca="1" si="64"/>
        <v/>
      </c>
      <c r="T229" s="55">
        <f t="shared" ca="1" si="65"/>
        <v>0</v>
      </c>
      <c r="U229" s="55">
        <f t="shared" ca="1" si="56"/>
        <v>0</v>
      </c>
      <c r="V229" s="69"/>
      <c r="W229" s="52">
        <f t="shared" si="66"/>
        <v>0</v>
      </c>
      <c r="X229" s="55">
        <f t="shared" ca="1" si="67"/>
        <v>0</v>
      </c>
      <c r="Y229" s="71"/>
      <c r="Z229" s="7"/>
      <c r="AA229" s="58">
        <f t="shared" ca="1" si="57"/>
        <v>0</v>
      </c>
    </row>
    <row r="230" spans="1:28" x14ac:dyDescent="0.25">
      <c r="A230" s="5">
        <v>225</v>
      </c>
      <c r="B230" s="135"/>
      <c r="C230" s="133"/>
      <c r="D230" s="133"/>
      <c r="E230" s="134"/>
      <c r="F230" s="56">
        <f t="shared" ca="1" si="59"/>
        <v>0</v>
      </c>
      <c r="G230" s="136"/>
      <c r="H230" s="6" t="str">
        <f t="shared" ca="1" si="60"/>
        <v/>
      </c>
      <c r="I230" s="55">
        <f t="shared" ca="1" si="61"/>
        <v>0</v>
      </c>
      <c r="J230" s="137"/>
      <c r="K230" s="53" t="str">
        <f t="shared" si="53"/>
        <v/>
      </c>
      <c r="L230" s="51" t="str">
        <f t="shared" si="62"/>
        <v/>
      </c>
      <c r="M230" s="59" t="s">
        <v>13</v>
      </c>
      <c r="N230" s="70"/>
      <c r="O230" s="131" t="str">
        <f t="shared" si="63"/>
        <v/>
      </c>
      <c r="P230" s="50" t="str">
        <f t="shared" si="58"/>
        <v/>
      </c>
      <c r="Q230" s="55">
        <f t="shared" ca="1" si="54"/>
        <v>0</v>
      </c>
      <c r="R230" s="52">
        <f t="shared" si="55"/>
        <v>0</v>
      </c>
      <c r="S230" s="6" t="str">
        <f t="shared" ca="1" si="64"/>
        <v/>
      </c>
      <c r="T230" s="55">
        <f t="shared" ca="1" si="65"/>
        <v>0</v>
      </c>
      <c r="U230" s="55">
        <f t="shared" ca="1" si="56"/>
        <v>0</v>
      </c>
      <c r="V230" s="69"/>
      <c r="W230" s="52">
        <f t="shared" si="66"/>
        <v>0</v>
      </c>
      <c r="X230" s="55">
        <f t="shared" ca="1" si="67"/>
        <v>0</v>
      </c>
      <c r="Y230" s="71"/>
      <c r="Z230" s="7"/>
      <c r="AA230" s="58">
        <f t="shared" ca="1" si="57"/>
        <v>0</v>
      </c>
    </row>
    <row r="231" spans="1:28" x14ac:dyDescent="0.25">
      <c r="A231" s="5">
        <v>226</v>
      </c>
      <c r="B231" s="135"/>
      <c r="C231" s="133"/>
      <c r="D231" s="133"/>
      <c r="E231" s="134"/>
      <c r="F231" s="56">
        <f t="shared" ca="1" si="59"/>
        <v>0</v>
      </c>
      <c r="G231" s="136"/>
      <c r="H231" s="6" t="str">
        <f t="shared" ca="1" si="60"/>
        <v/>
      </c>
      <c r="I231" s="55">
        <f t="shared" ca="1" si="61"/>
        <v>0</v>
      </c>
      <c r="J231" s="137"/>
      <c r="K231" s="53" t="str">
        <f t="shared" si="53"/>
        <v/>
      </c>
      <c r="L231" s="51" t="str">
        <f t="shared" si="62"/>
        <v/>
      </c>
      <c r="M231" s="59" t="s">
        <v>13</v>
      </c>
      <c r="N231" s="70"/>
      <c r="O231" s="131" t="str">
        <f t="shared" si="63"/>
        <v/>
      </c>
      <c r="P231" s="50" t="str">
        <f t="shared" si="58"/>
        <v/>
      </c>
      <c r="Q231" s="55">
        <f t="shared" ca="1" si="54"/>
        <v>0</v>
      </c>
      <c r="R231" s="52">
        <f t="shared" si="55"/>
        <v>0</v>
      </c>
      <c r="S231" s="6" t="str">
        <f t="shared" ca="1" si="64"/>
        <v/>
      </c>
      <c r="T231" s="55">
        <f t="shared" ca="1" si="65"/>
        <v>0</v>
      </c>
      <c r="U231" s="55">
        <f t="shared" ca="1" si="56"/>
        <v>0</v>
      </c>
      <c r="V231" s="69"/>
      <c r="W231" s="52">
        <f t="shared" si="66"/>
        <v>0</v>
      </c>
      <c r="X231" s="55">
        <f t="shared" ca="1" si="67"/>
        <v>0</v>
      </c>
      <c r="Y231" s="71"/>
      <c r="Z231" s="7"/>
      <c r="AA231" s="58">
        <f t="shared" ca="1" si="57"/>
        <v>0</v>
      </c>
    </row>
    <row r="232" spans="1:28" x14ac:dyDescent="0.25">
      <c r="A232" s="5">
        <v>227</v>
      </c>
      <c r="B232" s="135"/>
      <c r="C232" s="133"/>
      <c r="D232" s="133"/>
      <c r="E232" s="134"/>
      <c r="F232" s="56">
        <f t="shared" ca="1" si="59"/>
        <v>0</v>
      </c>
      <c r="G232" s="136"/>
      <c r="H232" s="6" t="str">
        <f t="shared" ca="1" si="60"/>
        <v/>
      </c>
      <c r="I232" s="55">
        <f t="shared" ca="1" si="61"/>
        <v>0</v>
      </c>
      <c r="J232" s="137"/>
      <c r="K232" s="53" t="str">
        <f t="shared" si="53"/>
        <v/>
      </c>
      <c r="L232" s="51" t="str">
        <f t="shared" si="62"/>
        <v/>
      </c>
      <c r="M232" s="59" t="s">
        <v>13</v>
      </c>
      <c r="N232" s="70"/>
      <c r="O232" s="131" t="str">
        <f t="shared" si="63"/>
        <v/>
      </c>
      <c r="P232" s="50" t="str">
        <f t="shared" si="58"/>
        <v/>
      </c>
      <c r="Q232" s="55">
        <f t="shared" ca="1" si="54"/>
        <v>0</v>
      </c>
      <c r="R232" s="52">
        <f t="shared" si="55"/>
        <v>0</v>
      </c>
      <c r="S232" s="6" t="str">
        <f t="shared" ca="1" si="64"/>
        <v/>
      </c>
      <c r="T232" s="55">
        <f t="shared" ca="1" si="65"/>
        <v>0</v>
      </c>
      <c r="U232" s="55">
        <f t="shared" ca="1" si="56"/>
        <v>0</v>
      </c>
      <c r="V232" s="69"/>
      <c r="W232" s="52">
        <f t="shared" si="66"/>
        <v>0</v>
      </c>
      <c r="X232" s="55">
        <f t="shared" ca="1" si="67"/>
        <v>0</v>
      </c>
      <c r="Y232" s="71"/>
      <c r="Z232" s="7"/>
      <c r="AA232" s="58">
        <f t="shared" ca="1" si="57"/>
        <v>0</v>
      </c>
    </row>
    <row r="233" spans="1:28" x14ac:dyDescent="0.25">
      <c r="A233" s="5">
        <v>228</v>
      </c>
      <c r="B233" s="135"/>
      <c r="C233" s="133"/>
      <c r="D233" s="133"/>
      <c r="E233" s="134"/>
      <c r="F233" s="56">
        <f t="shared" ca="1" si="59"/>
        <v>0</v>
      </c>
      <c r="G233" s="136"/>
      <c r="H233" s="6" t="str">
        <f t="shared" ca="1" si="60"/>
        <v/>
      </c>
      <c r="I233" s="55">
        <f t="shared" ca="1" si="61"/>
        <v>0</v>
      </c>
      <c r="J233" s="137"/>
      <c r="K233" s="53" t="str">
        <f t="shared" si="53"/>
        <v/>
      </c>
      <c r="L233" s="51" t="str">
        <f t="shared" si="62"/>
        <v/>
      </c>
      <c r="M233" s="59" t="s">
        <v>13</v>
      </c>
      <c r="N233" s="70"/>
      <c r="O233" s="131" t="str">
        <f t="shared" si="63"/>
        <v/>
      </c>
      <c r="P233" s="50" t="str">
        <f t="shared" si="58"/>
        <v/>
      </c>
      <c r="Q233" s="55">
        <f t="shared" ca="1" si="54"/>
        <v>0</v>
      </c>
      <c r="R233" s="52">
        <f t="shared" si="55"/>
        <v>0</v>
      </c>
      <c r="S233" s="6" t="str">
        <f t="shared" ca="1" si="64"/>
        <v/>
      </c>
      <c r="T233" s="55">
        <f t="shared" ca="1" si="65"/>
        <v>0</v>
      </c>
      <c r="U233" s="55">
        <f t="shared" ca="1" si="56"/>
        <v>0</v>
      </c>
      <c r="V233" s="69"/>
      <c r="W233" s="52">
        <f t="shared" si="66"/>
        <v>0</v>
      </c>
      <c r="X233" s="55">
        <f t="shared" ca="1" si="67"/>
        <v>0</v>
      </c>
      <c r="Y233" s="71"/>
      <c r="Z233" s="7"/>
      <c r="AA233" s="58">
        <f t="shared" ca="1" si="57"/>
        <v>0</v>
      </c>
      <c r="AB233" s="12"/>
    </row>
    <row r="234" spans="1:28" x14ac:dyDescent="0.25">
      <c r="A234" s="5">
        <v>229</v>
      </c>
      <c r="B234" s="135"/>
      <c r="C234" s="133"/>
      <c r="D234" s="133"/>
      <c r="E234" s="134"/>
      <c r="F234" s="56">
        <f t="shared" ca="1" si="59"/>
        <v>0</v>
      </c>
      <c r="G234" s="136"/>
      <c r="H234" s="6" t="str">
        <f t="shared" ca="1" si="60"/>
        <v/>
      </c>
      <c r="I234" s="55">
        <f t="shared" ca="1" si="61"/>
        <v>0</v>
      </c>
      <c r="J234" s="137"/>
      <c r="K234" s="53" t="str">
        <f t="shared" si="53"/>
        <v/>
      </c>
      <c r="L234" s="51" t="str">
        <f t="shared" si="62"/>
        <v/>
      </c>
      <c r="M234" s="59" t="s">
        <v>13</v>
      </c>
      <c r="N234" s="70"/>
      <c r="O234" s="131" t="str">
        <f t="shared" si="63"/>
        <v/>
      </c>
      <c r="P234" s="50" t="str">
        <f t="shared" si="58"/>
        <v/>
      </c>
      <c r="Q234" s="55">
        <f t="shared" ca="1" si="54"/>
        <v>0</v>
      </c>
      <c r="R234" s="52">
        <f t="shared" si="55"/>
        <v>0</v>
      </c>
      <c r="S234" s="6" t="str">
        <f t="shared" ca="1" si="64"/>
        <v/>
      </c>
      <c r="T234" s="55">
        <f t="shared" ca="1" si="65"/>
        <v>0</v>
      </c>
      <c r="U234" s="55">
        <f t="shared" ca="1" si="56"/>
        <v>0</v>
      </c>
      <c r="V234" s="69"/>
      <c r="W234" s="52">
        <f t="shared" si="66"/>
        <v>0</v>
      </c>
      <c r="X234" s="55">
        <f t="shared" ca="1" si="67"/>
        <v>0</v>
      </c>
      <c r="Y234" s="71"/>
      <c r="Z234" s="7"/>
      <c r="AA234" s="58">
        <f t="shared" ca="1" si="57"/>
        <v>0</v>
      </c>
      <c r="AB234" s="12"/>
    </row>
    <row r="235" spans="1:28" x14ac:dyDescent="0.25">
      <c r="A235" s="5">
        <v>230</v>
      </c>
      <c r="B235" s="135"/>
      <c r="C235" s="133"/>
      <c r="D235" s="133"/>
      <c r="E235" s="134"/>
      <c r="F235" s="56">
        <f t="shared" ca="1" si="59"/>
        <v>0</v>
      </c>
      <c r="G235" s="136"/>
      <c r="H235" s="6" t="str">
        <f t="shared" ca="1" si="60"/>
        <v/>
      </c>
      <c r="I235" s="55">
        <f t="shared" ca="1" si="61"/>
        <v>0</v>
      </c>
      <c r="J235" s="137"/>
      <c r="K235" s="53" t="str">
        <f t="shared" si="53"/>
        <v/>
      </c>
      <c r="L235" s="51" t="str">
        <f t="shared" si="62"/>
        <v/>
      </c>
      <c r="M235" s="59" t="s">
        <v>13</v>
      </c>
      <c r="N235" s="70"/>
      <c r="O235" s="131" t="str">
        <f t="shared" si="63"/>
        <v/>
      </c>
      <c r="P235" s="50" t="str">
        <f t="shared" si="58"/>
        <v/>
      </c>
      <c r="Q235" s="55">
        <f t="shared" ca="1" si="54"/>
        <v>0</v>
      </c>
      <c r="R235" s="52">
        <f t="shared" si="55"/>
        <v>0</v>
      </c>
      <c r="S235" s="6" t="str">
        <f t="shared" ca="1" si="64"/>
        <v/>
      </c>
      <c r="T235" s="55">
        <f t="shared" ca="1" si="65"/>
        <v>0</v>
      </c>
      <c r="U235" s="55">
        <f t="shared" ca="1" si="56"/>
        <v>0</v>
      </c>
      <c r="V235" s="69"/>
      <c r="W235" s="52">
        <f t="shared" si="66"/>
        <v>0</v>
      </c>
      <c r="X235" s="55">
        <f t="shared" ca="1" si="67"/>
        <v>0</v>
      </c>
      <c r="Y235" s="71"/>
      <c r="Z235" s="7"/>
      <c r="AA235" s="58">
        <f t="shared" ca="1" si="57"/>
        <v>0</v>
      </c>
      <c r="AB235" s="12"/>
    </row>
    <row r="236" spans="1:28" x14ac:dyDescent="0.25">
      <c r="A236" s="5">
        <v>231</v>
      </c>
      <c r="B236" s="135"/>
      <c r="C236" s="133"/>
      <c r="D236" s="133"/>
      <c r="E236" s="134"/>
      <c r="F236" s="56">
        <f t="shared" ca="1" si="59"/>
        <v>0</v>
      </c>
      <c r="G236" s="136"/>
      <c r="H236" s="6" t="str">
        <f t="shared" ca="1" si="60"/>
        <v/>
      </c>
      <c r="I236" s="55">
        <f t="shared" ca="1" si="61"/>
        <v>0</v>
      </c>
      <c r="J236" s="137"/>
      <c r="K236" s="53" t="str">
        <f t="shared" si="53"/>
        <v/>
      </c>
      <c r="L236" s="51" t="str">
        <f t="shared" si="62"/>
        <v/>
      </c>
      <c r="M236" s="59" t="s">
        <v>13</v>
      </c>
      <c r="N236" s="70"/>
      <c r="O236" s="131" t="str">
        <f t="shared" si="63"/>
        <v/>
      </c>
      <c r="P236" s="50" t="str">
        <f t="shared" si="58"/>
        <v/>
      </c>
      <c r="Q236" s="55">
        <f t="shared" ca="1" si="54"/>
        <v>0</v>
      </c>
      <c r="R236" s="52">
        <f t="shared" si="55"/>
        <v>0</v>
      </c>
      <c r="S236" s="6" t="str">
        <f t="shared" ca="1" si="64"/>
        <v/>
      </c>
      <c r="T236" s="55">
        <f t="shared" ca="1" si="65"/>
        <v>0</v>
      </c>
      <c r="U236" s="55">
        <f t="shared" ca="1" si="56"/>
        <v>0</v>
      </c>
      <c r="V236" s="69"/>
      <c r="W236" s="52">
        <f t="shared" si="66"/>
        <v>0</v>
      </c>
      <c r="X236" s="55">
        <f t="shared" ca="1" si="67"/>
        <v>0</v>
      </c>
      <c r="Y236" s="71"/>
      <c r="Z236" s="7"/>
      <c r="AA236" s="58">
        <f t="shared" ca="1" si="57"/>
        <v>0</v>
      </c>
      <c r="AB236" s="13"/>
    </row>
    <row r="237" spans="1:28" x14ac:dyDescent="0.25">
      <c r="A237" s="5">
        <v>232</v>
      </c>
      <c r="B237" s="135"/>
      <c r="C237" s="133"/>
      <c r="D237" s="133"/>
      <c r="E237" s="134"/>
      <c r="F237" s="56">
        <f t="shared" ca="1" si="59"/>
        <v>0</v>
      </c>
      <c r="G237" s="136"/>
      <c r="H237" s="6" t="str">
        <f t="shared" ca="1" si="60"/>
        <v/>
      </c>
      <c r="I237" s="55">
        <f t="shared" ca="1" si="61"/>
        <v>0</v>
      </c>
      <c r="J237" s="137"/>
      <c r="K237" s="53" t="str">
        <f t="shared" si="53"/>
        <v/>
      </c>
      <c r="L237" s="51" t="str">
        <f t="shared" si="62"/>
        <v/>
      </c>
      <c r="M237" s="59" t="s">
        <v>13</v>
      </c>
      <c r="N237" s="70"/>
      <c r="O237" s="131" t="str">
        <f t="shared" si="63"/>
        <v/>
      </c>
      <c r="P237" s="50" t="str">
        <f t="shared" si="58"/>
        <v/>
      </c>
      <c r="Q237" s="55">
        <f t="shared" ca="1" si="54"/>
        <v>0</v>
      </c>
      <c r="R237" s="52">
        <f t="shared" si="55"/>
        <v>0</v>
      </c>
      <c r="S237" s="6" t="str">
        <f t="shared" ca="1" si="64"/>
        <v/>
      </c>
      <c r="T237" s="55">
        <f t="shared" ca="1" si="65"/>
        <v>0</v>
      </c>
      <c r="U237" s="55">
        <f t="shared" ca="1" si="56"/>
        <v>0</v>
      </c>
      <c r="V237" s="69"/>
      <c r="W237" s="52">
        <f t="shared" si="66"/>
        <v>0</v>
      </c>
      <c r="X237" s="55">
        <f t="shared" ca="1" si="67"/>
        <v>0</v>
      </c>
      <c r="Y237" s="71"/>
      <c r="Z237" s="7"/>
      <c r="AA237" s="58">
        <f t="shared" ca="1" si="57"/>
        <v>0</v>
      </c>
      <c r="AB237" s="13"/>
    </row>
    <row r="238" spans="1:28" x14ac:dyDescent="0.25">
      <c r="A238" s="5">
        <v>233</v>
      </c>
      <c r="B238" s="135"/>
      <c r="C238" s="133"/>
      <c r="D238" s="133"/>
      <c r="E238" s="134"/>
      <c r="F238" s="56">
        <f t="shared" ca="1" si="59"/>
        <v>0</v>
      </c>
      <c r="G238" s="136"/>
      <c r="H238" s="6" t="str">
        <f t="shared" ca="1" si="60"/>
        <v/>
      </c>
      <c r="I238" s="55">
        <f t="shared" ca="1" si="61"/>
        <v>0</v>
      </c>
      <c r="J238" s="137"/>
      <c r="K238" s="53" t="str">
        <f t="shared" si="53"/>
        <v/>
      </c>
      <c r="L238" s="51" t="str">
        <f t="shared" si="62"/>
        <v/>
      </c>
      <c r="M238" s="59" t="s">
        <v>13</v>
      </c>
      <c r="N238" s="70"/>
      <c r="O238" s="131" t="str">
        <f t="shared" si="63"/>
        <v/>
      </c>
      <c r="P238" s="50" t="str">
        <f t="shared" si="58"/>
        <v/>
      </c>
      <c r="Q238" s="55">
        <f t="shared" ca="1" si="54"/>
        <v>0</v>
      </c>
      <c r="R238" s="52">
        <f t="shared" si="55"/>
        <v>0</v>
      </c>
      <c r="S238" s="6" t="str">
        <f t="shared" ca="1" si="64"/>
        <v/>
      </c>
      <c r="T238" s="55">
        <f t="shared" ca="1" si="65"/>
        <v>0</v>
      </c>
      <c r="U238" s="55">
        <f t="shared" ca="1" si="56"/>
        <v>0</v>
      </c>
      <c r="V238" s="69"/>
      <c r="W238" s="52">
        <f t="shared" si="66"/>
        <v>0</v>
      </c>
      <c r="X238" s="55">
        <f t="shared" ca="1" si="67"/>
        <v>0</v>
      </c>
      <c r="Y238" s="71"/>
      <c r="Z238" s="7"/>
      <c r="AA238" s="58">
        <f t="shared" ca="1" si="57"/>
        <v>0</v>
      </c>
      <c r="AB238" s="13"/>
    </row>
    <row r="239" spans="1:28" x14ac:dyDescent="0.25">
      <c r="A239" s="5">
        <v>234</v>
      </c>
      <c r="B239" s="135"/>
      <c r="C239" s="133"/>
      <c r="D239" s="133"/>
      <c r="E239" s="134"/>
      <c r="F239" s="56">
        <f t="shared" ca="1" si="59"/>
        <v>0</v>
      </c>
      <c r="G239" s="136"/>
      <c r="H239" s="6" t="str">
        <f t="shared" ca="1" si="60"/>
        <v/>
      </c>
      <c r="I239" s="55">
        <f t="shared" ca="1" si="61"/>
        <v>0</v>
      </c>
      <c r="J239" s="137"/>
      <c r="K239" s="53" t="str">
        <f t="shared" si="53"/>
        <v/>
      </c>
      <c r="L239" s="51" t="str">
        <f t="shared" si="62"/>
        <v/>
      </c>
      <c r="M239" s="59" t="s">
        <v>13</v>
      </c>
      <c r="N239" s="70"/>
      <c r="O239" s="131" t="str">
        <f t="shared" si="63"/>
        <v/>
      </c>
      <c r="P239" s="50" t="str">
        <f t="shared" si="58"/>
        <v/>
      </c>
      <c r="Q239" s="55">
        <f t="shared" ca="1" si="54"/>
        <v>0</v>
      </c>
      <c r="R239" s="52">
        <f t="shared" si="55"/>
        <v>0</v>
      </c>
      <c r="S239" s="6" t="str">
        <f t="shared" ca="1" si="64"/>
        <v/>
      </c>
      <c r="T239" s="55">
        <f t="shared" ca="1" si="65"/>
        <v>0</v>
      </c>
      <c r="U239" s="55">
        <f t="shared" ca="1" si="56"/>
        <v>0</v>
      </c>
      <c r="V239" s="69"/>
      <c r="W239" s="52">
        <f t="shared" si="66"/>
        <v>0</v>
      </c>
      <c r="X239" s="55">
        <f t="shared" ca="1" si="67"/>
        <v>0</v>
      </c>
      <c r="Y239" s="71"/>
      <c r="Z239" s="7"/>
      <c r="AA239" s="58">
        <f t="shared" ca="1" si="57"/>
        <v>0</v>
      </c>
      <c r="AB239" s="13"/>
    </row>
    <row r="240" spans="1:28" x14ac:dyDescent="0.25">
      <c r="A240" s="5">
        <v>235</v>
      </c>
      <c r="B240" s="135"/>
      <c r="C240" s="133"/>
      <c r="D240" s="133"/>
      <c r="E240" s="134"/>
      <c r="F240" s="56">
        <f t="shared" ca="1" si="59"/>
        <v>0</v>
      </c>
      <c r="G240" s="136"/>
      <c r="H240" s="6" t="str">
        <f t="shared" ca="1" si="60"/>
        <v/>
      </c>
      <c r="I240" s="55">
        <f t="shared" ca="1" si="61"/>
        <v>0</v>
      </c>
      <c r="J240" s="137"/>
      <c r="K240" s="53" t="str">
        <f t="shared" si="53"/>
        <v/>
      </c>
      <c r="L240" s="51" t="str">
        <f t="shared" si="62"/>
        <v/>
      </c>
      <c r="M240" s="59" t="s">
        <v>13</v>
      </c>
      <c r="N240" s="70"/>
      <c r="O240" s="131" t="str">
        <f t="shared" si="63"/>
        <v/>
      </c>
      <c r="P240" s="50" t="str">
        <f t="shared" si="58"/>
        <v/>
      </c>
      <c r="Q240" s="55">
        <f t="shared" ca="1" si="54"/>
        <v>0</v>
      </c>
      <c r="R240" s="52">
        <f t="shared" si="55"/>
        <v>0</v>
      </c>
      <c r="S240" s="6" t="str">
        <f t="shared" ca="1" si="64"/>
        <v/>
      </c>
      <c r="T240" s="55">
        <f t="shared" ca="1" si="65"/>
        <v>0</v>
      </c>
      <c r="U240" s="55">
        <f t="shared" ca="1" si="56"/>
        <v>0</v>
      </c>
      <c r="V240" s="69"/>
      <c r="W240" s="52">
        <f t="shared" si="66"/>
        <v>0</v>
      </c>
      <c r="X240" s="55">
        <f t="shared" ca="1" si="67"/>
        <v>0</v>
      </c>
      <c r="Y240" s="71"/>
      <c r="Z240" s="7"/>
      <c r="AA240" s="58">
        <f t="shared" ca="1" si="57"/>
        <v>0</v>
      </c>
      <c r="AB240" s="13"/>
    </row>
    <row r="241" spans="1:28" x14ac:dyDescent="0.25">
      <c r="A241" s="5">
        <v>236</v>
      </c>
      <c r="B241" s="135"/>
      <c r="C241" s="133"/>
      <c r="D241" s="133"/>
      <c r="E241" s="134"/>
      <c r="F241" s="56">
        <f t="shared" ca="1" si="59"/>
        <v>0</v>
      </c>
      <c r="G241" s="136"/>
      <c r="H241" s="6" t="str">
        <f t="shared" ca="1" si="60"/>
        <v/>
      </c>
      <c r="I241" s="55">
        <f t="shared" ca="1" si="61"/>
        <v>0</v>
      </c>
      <c r="J241" s="137"/>
      <c r="K241" s="53" t="str">
        <f t="shared" si="53"/>
        <v/>
      </c>
      <c r="L241" s="51" t="str">
        <f t="shared" si="62"/>
        <v/>
      </c>
      <c r="M241" s="59" t="s">
        <v>13</v>
      </c>
      <c r="N241" s="70"/>
      <c r="O241" s="131" t="str">
        <f t="shared" si="63"/>
        <v/>
      </c>
      <c r="P241" s="50" t="str">
        <f t="shared" si="58"/>
        <v/>
      </c>
      <c r="Q241" s="55">
        <f t="shared" ca="1" si="54"/>
        <v>0</v>
      </c>
      <c r="R241" s="52">
        <f t="shared" si="55"/>
        <v>0</v>
      </c>
      <c r="S241" s="6" t="str">
        <f t="shared" ca="1" si="64"/>
        <v/>
      </c>
      <c r="T241" s="55">
        <f t="shared" ca="1" si="65"/>
        <v>0</v>
      </c>
      <c r="U241" s="55">
        <f t="shared" ca="1" si="56"/>
        <v>0</v>
      </c>
      <c r="V241" s="69"/>
      <c r="W241" s="52">
        <f t="shared" si="66"/>
        <v>0</v>
      </c>
      <c r="X241" s="55">
        <f t="shared" ca="1" si="67"/>
        <v>0</v>
      </c>
      <c r="Y241" s="71"/>
      <c r="Z241" s="7"/>
      <c r="AA241" s="58">
        <f t="shared" ca="1" si="57"/>
        <v>0</v>
      </c>
      <c r="AB241" s="12"/>
    </row>
    <row r="242" spans="1:28" x14ac:dyDescent="0.25">
      <c r="A242" s="5">
        <v>237</v>
      </c>
      <c r="B242" s="135"/>
      <c r="C242" s="133"/>
      <c r="D242" s="133"/>
      <c r="E242" s="134"/>
      <c r="F242" s="56">
        <f t="shared" ca="1" si="59"/>
        <v>0</v>
      </c>
      <c r="G242" s="136"/>
      <c r="H242" s="6" t="str">
        <f t="shared" ca="1" si="60"/>
        <v/>
      </c>
      <c r="I242" s="55">
        <f t="shared" ca="1" si="61"/>
        <v>0</v>
      </c>
      <c r="J242" s="137"/>
      <c r="K242" s="53" t="str">
        <f t="shared" si="53"/>
        <v/>
      </c>
      <c r="L242" s="51" t="str">
        <f t="shared" si="62"/>
        <v/>
      </c>
      <c r="M242" s="59" t="s">
        <v>13</v>
      </c>
      <c r="N242" s="70"/>
      <c r="O242" s="131" t="str">
        <f t="shared" si="63"/>
        <v/>
      </c>
      <c r="P242" s="50" t="str">
        <f t="shared" si="58"/>
        <v/>
      </c>
      <c r="Q242" s="55">
        <f t="shared" ca="1" si="54"/>
        <v>0</v>
      </c>
      <c r="R242" s="52">
        <f t="shared" si="55"/>
        <v>0</v>
      </c>
      <c r="S242" s="6" t="str">
        <f t="shared" ca="1" si="64"/>
        <v/>
      </c>
      <c r="T242" s="55">
        <f t="shared" ca="1" si="65"/>
        <v>0</v>
      </c>
      <c r="U242" s="55">
        <f t="shared" ca="1" si="56"/>
        <v>0</v>
      </c>
      <c r="V242" s="69"/>
      <c r="W242" s="52">
        <f t="shared" si="66"/>
        <v>0</v>
      </c>
      <c r="X242" s="55">
        <f t="shared" ca="1" si="67"/>
        <v>0</v>
      </c>
      <c r="Y242" s="71"/>
      <c r="Z242" s="7"/>
      <c r="AA242" s="58">
        <f t="shared" ca="1" si="57"/>
        <v>0</v>
      </c>
    </row>
    <row r="243" spans="1:28" ht="18.75" x14ac:dyDescent="0.25">
      <c r="A243" s="5">
        <v>238</v>
      </c>
      <c r="B243" s="135"/>
      <c r="C243" s="133"/>
      <c r="D243" s="133"/>
      <c r="E243" s="134"/>
      <c r="F243" s="56">
        <f t="shared" ca="1" si="59"/>
        <v>0</v>
      </c>
      <c r="G243" s="136"/>
      <c r="H243" s="6" t="str">
        <f t="shared" ca="1" si="60"/>
        <v/>
      </c>
      <c r="I243" s="55">
        <f t="shared" ca="1" si="61"/>
        <v>0</v>
      </c>
      <c r="J243" s="137"/>
      <c r="K243" s="53" t="str">
        <f t="shared" si="53"/>
        <v/>
      </c>
      <c r="L243" s="51" t="str">
        <f t="shared" si="62"/>
        <v/>
      </c>
      <c r="M243" s="59" t="s">
        <v>13</v>
      </c>
      <c r="N243" s="70"/>
      <c r="O243" s="131" t="str">
        <f t="shared" si="63"/>
        <v/>
      </c>
      <c r="P243" s="50" t="str">
        <f t="shared" si="58"/>
        <v/>
      </c>
      <c r="Q243" s="55">
        <f t="shared" ca="1" si="54"/>
        <v>0</v>
      </c>
      <c r="R243" s="52">
        <f t="shared" si="55"/>
        <v>0</v>
      </c>
      <c r="S243" s="6" t="str">
        <f t="shared" ca="1" si="64"/>
        <v/>
      </c>
      <c r="T243" s="55">
        <f t="shared" ca="1" si="65"/>
        <v>0</v>
      </c>
      <c r="U243" s="55">
        <f t="shared" ca="1" si="56"/>
        <v>0</v>
      </c>
      <c r="V243" s="69"/>
      <c r="W243" s="52">
        <f t="shared" si="66"/>
        <v>0</v>
      </c>
      <c r="X243" s="55">
        <f t="shared" ca="1" si="67"/>
        <v>0</v>
      </c>
      <c r="Y243" s="71"/>
      <c r="Z243" s="7"/>
      <c r="AA243" s="58">
        <f t="shared" ca="1" si="57"/>
        <v>0</v>
      </c>
      <c r="AB243" s="11"/>
    </row>
    <row r="244" spans="1:28" x14ac:dyDescent="0.25">
      <c r="A244" s="5">
        <v>239</v>
      </c>
      <c r="B244" s="135"/>
      <c r="C244" s="133"/>
      <c r="D244" s="133"/>
      <c r="E244" s="134"/>
      <c r="F244" s="56">
        <f t="shared" ca="1" si="59"/>
        <v>0</v>
      </c>
      <c r="G244" s="136"/>
      <c r="H244" s="6" t="str">
        <f t="shared" ca="1" si="60"/>
        <v/>
      </c>
      <c r="I244" s="55">
        <f t="shared" ca="1" si="61"/>
        <v>0</v>
      </c>
      <c r="J244" s="137"/>
      <c r="K244" s="53" t="str">
        <f t="shared" si="53"/>
        <v/>
      </c>
      <c r="L244" s="51" t="str">
        <f t="shared" si="62"/>
        <v/>
      </c>
      <c r="M244" s="59" t="s">
        <v>13</v>
      </c>
      <c r="N244" s="70"/>
      <c r="O244" s="131" t="str">
        <f t="shared" si="63"/>
        <v/>
      </c>
      <c r="P244" s="50" t="str">
        <f t="shared" si="58"/>
        <v/>
      </c>
      <c r="Q244" s="55">
        <f t="shared" ca="1" si="54"/>
        <v>0</v>
      </c>
      <c r="R244" s="52">
        <f t="shared" si="55"/>
        <v>0</v>
      </c>
      <c r="S244" s="6" t="str">
        <f t="shared" ca="1" si="64"/>
        <v/>
      </c>
      <c r="T244" s="55">
        <f t="shared" ca="1" si="65"/>
        <v>0</v>
      </c>
      <c r="U244" s="55">
        <f t="shared" ca="1" si="56"/>
        <v>0</v>
      </c>
      <c r="V244" s="69"/>
      <c r="W244" s="52">
        <f t="shared" si="66"/>
        <v>0</v>
      </c>
      <c r="X244" s="55">
        <f t="shared" ca="1" si="67"/>
        <v>0</v>
      </c>
      <c r="Y244" s="71"/>
      <c r="Z244" s="7"/>
      <c r="AA244" s="58">
        <f t="shared" ca="1" si="57"/>
        <v>0</v>
      </c>
    </row>
    <row r="245" spans="1:28" x14ac:dyDescent="0.25">
      <c r="A245" s="5">
        <v>240</v>
      </c>
      <c r="B245" s="135"/>
      <c r="C245" s="133"/>
      <c r="D245" s="133"/>
      <c r="E245" s="134"/>
      <c r="F245" s="56">
        <f t="shared" ca="1" si="59"/>
        <v>0</v>
      </c>
      <c r="G245" s="136"/>
      <c r="H245" s="6" t="str">
        <f t="shared" ca="1" si="60"/>
        <v/>
      </c>
      <c r="I245" s="55">
        <f t="shared" ca="1" si="61"/>
        <v>0</v>
      </c>
      <c r="J245" s="137"/>
      <c r="K245" s="53" t="str">
        <f t="shared" si="53"/>
        <v/>
      </c>
      <c r="L245" s="51" t="str">
        <f t="shared" si="62"/>
        <v/>
      </c>
      <c r="M245" s="59" t="s">
        <v>13</v>
      </c>
      <c r="N245" s="70"/>
      <c r="O245" s="131" t="str">
        <f t="shared" si="63"/>
        <v/>
      </c>
      <c r="P245" s="50" t="str">
        <f t="shared" si="58"/>
        <v/>
      </c>
      <c r="Q245" s="55">
        <f t="shared" ca="1" si="54"/>
        <v>0</v>
      </c>
      <c r="R245" s="52">
        <f t="shared" si="55"/>
        <v>0</v>
      </c>
      <c r="S245" s="6" t="str">
        <f t="shared" ca="1" si="64"/>
        <v/>
      </c>
      <c r="T245" s="55">
        <f t="shared" ca="1" si="65"/>
        <v>0</v>
      </c>
      <c r="U245" s="55">
        <f t="shared" ca="1" si="56"/>
        <v>0</v>
      </c>
      <c r="V245" s="69"/>
      <c r="W245" s="52">
        <f t="shared" si="66"/>
        <v>0</v>
      </c>
      <c r="X245" s="55">
        <f t="shared" ca="1" si="67"/>
        <v>0</v>
      </c>
      <c r="Y245" s="71"/>
      <c r="Z245" s="7"/>
      <c r="AA245" s="58">
        <f t="shared" ca="1" si="57"/>
        <v>0</v>
      </c>
    </row>
    <row r="246" spans="1:28" x14ac:dyDescent="0.25">
      <c r="A246" s="5">
        <v>241</v>
      </c>
      <c r="B246" s="135"/>
      <c r="C246" s="133"/>
      <c r="D246" s="133"/>
      <c r="E246" s="134"/>
      <c r="F246" s="56">
        <f t="shared" ca="1" si="59"/>
        <v>0</v>
      </c>
      <c r="G246" s="136"/>
      <c r="H246" s="6" t="str">
        <f t="shared" ca="1" si="60"/>
        <v/>
      </c>
      <c r="I246" s="55">
        <f t="shared" ca="1" si="61"/>
        <v>0</v>
      </c>
      <c r="J246" s="137"/>
      <c r="K246" s="53" t="str">
        <f t="shared" si="53"/>
        <v/>
      </c>
      <c r="L246" s="51" t="str">
        <f t="shared" si="62"/>
        <v/>
      </c>
      <c r="M246" s="59" t="s">
        <v>13</v>
      </c>
      <c r="N246" s="70"/>
      <c r="O246" s="131" t="str">
        <f t="shared" si="63"/>
        <v/>
      </c>
      <c r="P246" s="50" t="str">
        <f t="shared" si="58"/>
        <v/>
      </c>
      <c r="Q246" s="55">
        <f t="shared" ca="1" si="54"/>
        <v>0</v>
      </c>
      <c r="R246" s="52">
        <f t="shared" si="55"/>
        <v>0</v>
      </c>
      <c r="S246" s="6" t="str">
        <f t="shared" ca="1" si="64"/>
        <v/>
      </c>
      <c r="T246" s="55">
        <f t="shared" ca="1" si="65"/>
        <v>0</v>
      </c>
      <c r="U246" s="55">
        <f t="shared" ca="1" si="56"/>
        <v>0</v>
      </c>
      <c r="V246" s="69"/>
      <c r="W246" s="52">
        <f t="shared" si="66"/>
        <v>0</v>
      </c>
      <c r="X246" s="55">
        <f t="shared" ca="1" si="67"/>
        <v>0</v>
      </c>
      <c r="Y246" s="71"/>
      <c r="Z246" s="7"/>
      <c r="AA246" s="58">
        <f t="shared" ca="1" si="57"/>
        <v>0</v>
      </c>
    </row>
    <row r="247" spans="1:28" x14ac:dyDescent="0.25">
      <c r="A247" s="5">
        <v>242</v>
      </c>
      <c r="B247" s="135"/>
      <c r="C247" s="133"/>
      <c r="D247" s="133"/>
      <c r="E247" s="134"/>
      <c r="F247" s="56">
        <f t="shared" ca="1" si="59"/>
        <v>0</v>
      </c>
      <c r="G247" s="136"/>
      <c r="H247" s="6" t="str">
        <f t="shared" ca="1" si="60"/>
        <v/>
      </c>
      <c r="I247" s="55">
        <f t="shared" ca="1" si="61"/>
        <v>0</v>
      </c>
      <c r="J247" s="137"/>
      <c r="K247" s="53" t="str">
        <f t="shared" si="53"/>
        <v/>
      </c>
      <c r="L247" s="51" t="str">
        <f t="shared" si="62"/>
        <v/>
      </c>
      <c r="M247" s="59" t="s">
        <v>13</v>
      </c>
      <c r="N247" s="70"/>
      <c r="O247" s="131" t="str">
        <f t="shared" si="63"/>
        <v/>
      </c>
      <c r="P247" s="50" t="str">
        <f t="shared" si="58"/>
        <v/>
      </c>
      <c r="Q247" s="55">
        <f t="shared" ca="1" si="54"/>
        <v>0</v>
      </c>
      <c r="R247" s="52">
        <f t="shared" si="55"/>
        <v>0</v>
      </c>
      <c r="S247" s="6" t="str">
        <f t="shared" ca="1" si="64"/>
        <v/>
      </c>
      <c r="T247" s="55">
        <f t="shared" ca="1" si="65"/>
        <v>0</v>
      </c>
      <c r="U247" s="55">
        <f t="shared" ca="1" si="56"/>
        <v>0</v>
      </c>
      <c r="V247" s="69"/>
      <c r="W247" s="52">
        <f t="shared" si="66"/>
        <v>0</v>
      </c>
      <c r="X247" s="55">
        <f t="shared" ca="1" si="67"/>
        <v>0</v>
      </c>
      <c r="Y247" s="71"/>
      <c r="Z247" s="7"/>
      <c r="AA247" s="58">
        <f t="shared" ca="1" si="57"/>
        <v>0</v>
      </c>
    </row>
    <row r="248" spans="1:28" x14ac:dyDescent="0.25">
      <c r="A248" s="5">
        <v>243</v>
      </c>
      <c r="B248" s="135"/>
      <c r="C248" s="133"/>
      <c r="D248" s="133"/>
      <c r="E248" s="134"/>
      <c r="F248" s="56">
        <f t="shared" ca="1" si="59"/>
        <v>0</v>
      </c>
      <c r="G248" s="136"/>
      <c r="H248" s="6" t="str">
        <f t="shared" ca="1" si="60"/>
        <v/>
      </c>
      <c r="I248" s="55">
        <f t="shared" ca="1" si="61"/>
        <v>0</v>
      </c>
      <c r="J248" s="137"/>
      <c r="K248" s="53" t="str">
        <f t="shared" si="53"/>
        <v/>
      </c>
      <c r="L248" s="51" t="str">
        <f t="shared" si="62"/>
        <v/>
      </c>
      <c r="M248" s="59" t="s">
        <v>13</v>
      </c>
      <c r="N248" s="70"/>
      <c r="O248" s="131" t="str">
        <f t="shared" si="63"/>
        <v/>
      </c>
      <c r="P248" s="50" t="str">
        <f t="shared" si="58"/>
        <v/>
      </c>
      <c r="Q248" s="55">
        <f t="shared" ca="1" si="54"/>
        <v>0</v>
      </c>
      <c r="R248" s="52">
        <f t="shared" si="55"/>
        <v>0</v>
      </c>
      <c r="S248" s="6" t="str">
        <f t="shared" ca="1" si="64"/>
        <v/>
      </c>
      <c r="T248" s="55">
        <f t="shared" ca="1" si="65"/>
        <v>0</v>
      </c>
      <c r="U248" s="55">
        <f t="shared" ca="1" si="56"/>
        <v>0</v>
      </c>
      <c r="V248" s="69"/>
      <c r="W248" s="52">
        <f t="shared" si="66"/>
        <v>0</v>
      </c>
      <c r="X248" s="55">
        <f t="shared" ca="1" si="67"/>
        <v>0</v>
      </c>
      <c r="Y248" s="71"/>
      <c r="Z248" s="7"/>
      <c r="AA248" s="58">
        <f t="shared" ca="1" si="57"/>
        <v>0</v>
      </c>
    </row>
    <row r="249" spans="1:28" x14ac:dyDescent="0.25">
      <c r="A249" s="5">
        <v>244</v>
      </c>
      <c r="B249" s="135"/>
      <c r="C249" s="133"/>
      <c r="D249" s="133"/>
      <c r="E249" s="134"/>
      <c r="F249" s="56">
        <f t="shared" ca="1" si="59"/>
        <v>0</v>
      </c>
      <c r="G249" s="136"/>
      <c r="H249" s="6" t="str">
        <f t="shared" ca="1" si="60"/>
        <v/>
      </c>
      <c r="I249" s="55">
        <f t="shared" ca="1" si="61"/>
        <v>0</v>
      </c>
      <c r="J249" s="137"/>
      <c r="K249" s="53" t="str">
        <f t="shared" si="53"/>
        <v/>
      </c>
      <c r="L249" s="51" t="str">
        <f t="shared" si="62"/>
        <v/>
      </c>
      <c r="M249" s="59" t="s">
        <v>13</v>
      </c>
      <c r="N249" s="70"/>
      <c r="O249" s="131" t="str">
        <f t="shared" si="63"/>
        <v/>
      </c>
      <c r="P249" s="50" t="str">
        <f t="shared" si="58"/>
        <v/>
      </c>
      <c r="Q249" s="55">
        <f t="shared" ca="1" si="54"/>
        <v>0</v>
      </c>
      <c r="R249" s="52">
        <f t="shared" si="55"/>
        <v>0</v>
      </c>
      <c r="S249" s="6" t="str">
        <f t="shared" ca="1" si="64"/>
        <v/>
      </c>
      <c r="T249" s="55">
        <f t="shared" ca="1" si="65"/>
        <v>0</v>
      </c>
      <c r="U249" s="55">
        <f t="shared" ca="1" si="56"/>
        <v>0</v>
      </c>
      <c r="V249" s="69"/>
      <c r="W249" s="52">
        <f t="shared" si="66"/>
        <v>0</v>
      </c>
      <c r="X249" s="55">
        <f t="shared" ca="1" si="67"/>
        <v>0</v>
      </c>
      <c r="Y249" s="71"/>
      <c r="Z249" s="7"/>
      <c r="AA249" s="58">
        <f t="shared" ca="1" si="57"/>
        <v>0</v>
      </c>
    </row>
    <row r="250" spans="1:28" x14ac:dyDescent="0.25">
      <c r="A250" s="5">
        <v>245</v>
      </c>
      <c r="B250" s="135"/>
      <c r="C250" s="133"/>
      <c r="D250" s="133"/>
      <c r="E250" s="134"/>
      <c r="F250" s="56">
        <f t="shared" ca="1" si="59"/>
        <v>0</v>
      </c>
      <c r="G250" s="136"/>
      <c r="H250" s="6" t="str">
        <f t="shared" ca="1" si="60"/>
        <v/>
      </c>
      <c r="I250" s="55">
        <f t="shared" ca="1" si="61"/>
        <v>0</v>
      </c>
      <c r="J250" s="137"/>
      <c r="K250" s="53" t="str">
        <f t="shared" si="53"/>
        <v/>
      </c>
      <c r="L250" s="51" t="str">
        <f t="shared" si="62"/>
        <v/>
      </c>
      <c r="M250" s="59" t="s">
        <v>13</v>
      </c>
      <c r="N250" s="70"/>
      <c r="O250" s="131" t="str">
        <f t="shared" si="63"/>
        <v/>
      </c>
      <c r="P250" s="50" t="str">
        <f t="shared" si="58"/>
        <v/>
      </c>
      <c r="Q250" s="55">
        <f t="shared" ca="1" si="54"/>
        <v>0</v>
      </c>
      <c r="R250" s="52">
        <f t="shared" si="55"/>
        <v>0</v>
      </c>
      <c r="S250" s="6" t="str">
        <f t="shared" ca="1" si="64"/>
        <v/>
      </c>
      <c r="T250" s="55">
        <f t="shared" ca="1" si="65"/>
        <v>0</v>
      </c>
      <c r="U250" s="55">
        <f t="shared" ca="1" si="56"/>
        <v>0</v>
      </c>
      <c r="V250" s="69"/>
      <c r="W250" s="52">
        <f t="shared" si="66"/>
        <v>0</v>
      </c>
      <c r="X250" s="55">
        <f t="shared" ca="1" si="67"/>
        <v>0</v>
      </c>
      <c r="Y250" s="71"/>
      <c r="Z250" s="7"/>
      <c r="AA250" s="58">
        <f t="shared" ca="1" si="57"/>
        <v>0</v>
      </c>
    </row>
    <row r="251" spans="1:28" x14ac:dyDescent="0.25">
      <c r="A251" s="5">
        <v>246</v>
      </c>
      <c r="B251" s="135"/>
      <c r="C251" s="133"/>
      <c r="D251" s="133"/>
      <c r="E251" s="134"/>
      <c r="F251" s="56">
        <f t="shared" ca="1" si="59"/>
        <v>0</v>
      </c>
      <c r="G251" s="136"/>
      <c r="H251" s="6" t="str">
        <f t="shared" ca="1" si="60"/>
        <v/>
      </c>
      <c r="I251" s="55">
        <f t="shared" ca="1" si="61"/>
        <v>0</v>
      </c>
      <c r="J251" s="137"/>
      <c r="K251" s="53" t="str">
        <f t="shared" si="53"/>
        <v/>
      </c>
      <c r="L251" s="51" t="str">
        <f t="shared" si="62"/>
        <v/>
      </c>
      <c r="M251" s="59" t="s">
        <v>13</v>
      </c>
      <c r="N251" s="70"/>
      <c r="O251" s="131" t="str">
        <f t="shared" si="63"/>
        <v/>
      </c>
      <c r="P251" s="50" t="str">
        <f t="shared" si="58"/>
        <v/>
      </c>
      <c r="Q251" s="55">
        <f t="shared" ca="1" si="54"/>
        <v>0</v>
      </c>
      <c r="R251" s="52">
        <f t="shared" si="55"/>
        <v>0</v>
      </c>
      <c r="S251" s="6" t="str">
        <f t="shared" ca="1" si="64"/>
        <v/>
      </c>
      <c r="T251" s="55">
        <f t="shared" ca="1" si="65"/>
        <v>0</v>
      </c>
      <c r="U251" s="55">
        <f t="shared" ca="1" si="56"/>
        <v>0</v>
      </c>
      <c r="V251" s="69"/>
      <c r="W251" s="52">
        <f t="shared" si="66"/>
        <v>0</v>
      </c>
      <c r="X251" s="55">
        <f t="shared" ca="1" si="67"/>
        <v>0</v>
      </c>
      <c r="Y251" s="71"/>
      <c r="Z251" s="7"/>
      <c r="AA251" s="58">
        <f t="shared" ca="1" si="57"/>
        <v>0</v>
      </c>
    </row>
    <row r="252" spans="1:28" x14ac:dyDescent="0.25">
      <c r="A252" s="5">
        <v>247</v>
      </c>
      <c r="B252" s="135"/>
      <c r="C252" s="133"/>
      <c r="D252" s="133"/>
      <c r="E252" s="134"/>
      <c r="F252" s="56">
        <f t="shared" ca="1" si="59"/>
        <v>0</v>
      </c>
      <c r="G252" s="136"/>
      <c r="H252" s="6" t="str">
        <f t="shared" ca="1" si="60"/>
        <v/>
      </c>
      <c r="I252" s="55">
        <f t="shared" ca="1" si="61"/>
        <v>0</v>
      </c>
      <c r="J252" s="137"/>
      <c r="K252" s="53" t="str">
        <f t="shared" si="53"/>
        <v/>
      </c>
      <c r="L252" s="51" t="str">
        <f t="shared" si="62"/>
        <v/>
      </c>
      <c r="M252" s="59" t="s">
        <v>13</v>
      </c>
      <c r="N252" s="70"/>
      <c r="O252" s="131" t="str">
        <f t="shared" si="63"/>
        <v/>
      </c>
      <c r="P252" s="50" t="str">
        <f t="shared" si="58"/>
        <v/>
      </c>
      <c r="Q252" s="55">
        <f t="shared" ca="1" si="54"/>
        <v>0</v>
      </c>
      <c r="R252" s="52">
        <f t="shared" si="55"/>
        <v>0</v>
      </c>
      <c r="S252" s="6" t="str">
        <f t="shared" ca="1" si="64"/>
        <v/>
      </c>
      <c r="T252" s="55">
        <f t="shared" ca="1" si="65"/>
        <v>0</v>
      </c>
      <c r="U252" s="55">
        <f t="shared" ca="1" si="56"/>
        <v>0</v>
      </c>
      <c r="V252" s="69"/>
      <c r="W252" s="52">
        <f t="shared" si="66"/>
        <v>0</v>
      </c>
      <c r="X252" s="55">
        <f t="shared" ca="1" si="67"/>
        <v>0</v>
      </c>
      <c r="Y252" s="71"/>
      <c r="Z252" s="7"/>
      <c r="AA252" s="58">
        <f t="shared" ca="1" si="57"/>
        <v>0</v>
      </c>
    </row>
    <row r="253" spans="1:28" x14ac:dyDescent="0.25">
      <c r="A253" s="5">
        <v>248</v>
      </c>
      <c r="B253" s="135"/>
      <c r="C253" s="133"/>
      <c r="D253" s="133"/>
      <c r="E253" s="134"/>
      <c r="F253" s="56">
        <f t="shared" ca="1" si="59"/>
        <v>0</v>
      </c>
      <c r="G253" s="136"/>
      <c r="H253" s="6" t="str">
        <f t="shared" ca="1" si="60"/>
        <v/>
      </c>
      <c r="I253" s="55">
        <f t="shared" ca="1" si="61"/>
        <v>0</v>
      </c>
      <c r="J253" s="137"/>
      <c r="K253" s="53" t="str">
        <f t="shared" si="53"/>
        <v/>
      </c>
      <c r="L253" s="51" t="str">
        <f t="shared" si="62"/>
        <v/>
      </c>
      <c r="M253" s="59" t="s">
        <v>13</v>
      </c>
      <c r="N253" s="70"/>
      <c r="O253" s="131" t="str">
        <f t="shared" si="63"/>
        <v/>
      </c>
      <c r="P253" s="50" t="str">
        <f t="shared" si="58"/>
        <v/>
      </c>
      <c r="Q253" s="55">
        <f t="shared" ca="1" si="54"/>
        <v>0</v>
      </c>
      <c r="R253" s="52">
        <f t="shared" si="55"/>
        <v>0</v>
      </c>
      <c r="S253" s="6" t="str">
        <f t="shared" ca="1" si="64"/>
        <v/>
      </c>
      <c r="T253" s="55">
        <f t="shared" ca="1" si="65"/>
        <v>0</v>
      </c>
      <c r="U253" s="55">
        <f t="shared" ca="1" si="56"/>
        <v>0</v>
      </c>
      <c r="V253" s="69"/>
      <c r="W253" s="52">
        <f t="shared" si="66"/>
        <v>0</v>
      </c>
      <c r="X253" s="55">
        <f t="shared" ca="1" si="67"/>
        <v>0</v>
      </c>
      <c r="Y253" s="71"/>
      <c r="Z253" s="7"/>
      <c r="AA253" s="58">
        <f t="shared" ca="1" si="57"/>
        <v>0</v>
      </c>
    </row>
    <row r="254" spans="1:28" x14ac:dyDescent="0.25">
      <c r="A254" s="5">
        <v>249</v>
      </c>
      <c r="B254" s="135"/>
      <c r="C254" s="133"/>
      <c r="D254" s="133"/>
      <c r="E254" s="134"/>
      <c r="F254" s="56">
        <f t="shared" ca="1" si="59"/>
        <v>0</v>
      </c>
      <c r="G254" s="136"/>
      <c r="H254" s="6" t="str">
        <f t="shared" ca="1" si="60"/>
        <v/>
      </c>
      <c r="I254" s="55">
        <f t="shared" ca="1" si="61"/>
        <v>0</v>
      </c>
      <c r="J254" s="137"/>
      <c r="K254" s="53" t="str">
        <f t="shared" si="53"/>
        <v/>
      </c>
      <c r="L254" s="51" t="str">
        <f t="shared" si="62"/>
        <v/>
      </c>
      <c r="M254" s="59" t="s">
        <v>13</v>
      </c>
      <c r="N254" s="70"/>
      <c r="O254" s="131" t="str">
        <f t="shared" si="63"/>
        <v/>
      </c>
      <c r="P254" s="50" t="str">
        <f t="shared" si="58"/>
        <v/>
      </c>
      <c r="Q254" s="55">
        <f t="shared" ca="1" si="54"/>
        <v>0</v>
      </c>
      <c r="R254" s="52">
        <f t="shared" si="55"/>
        <v>0</v>
      </c>
      <c r="S254" s="6" t="str">
        <f t="shared" ca="1" si="64"/>
        <v/>
      </c>
      <c r="T254" s="55">
        <f t="shared" ca="1" si="65"/>
        <v>0</v>
      </c>
      <c r="U254" s="55">
        <f t="shared" ca="1" si="56"/>
        <v>0</v>
      </c>
      <c r="V254" s="69"/>
      <c r="W254" s="52">
        <f t="shared" si="66"/>
        <v>0</v>
      </c>
      <c r="X254" s="55">
        <f t="shared" ca="1" si="67"/>
        <v>0</v>
      </c>
      <c r="Y254" s="71"/>
      <c r="Z254" s="7"/>
      <c r="AA254" s="58">
        <f t="shared" ca="1" si="57"/>
        <v>0</v>
      </c>
    </row>
    <row r="255" spans="1:28" x14ac:dyDescent="0.25">
      <c r="A255" s="5">
        <v>250</v>
      </c>
      <c r="B255" s="135"/>
      <c r="C255" s="133"/>
      <c r="D255" s="133"/>
      <c r="E255" s="134"/>
      <c r="F255" s="56">
        <f t="shared" ca="1" si="59"/>
        <v>0</v>
      </c>
      <c r="G255" s="136"/>
      <c r="H255" s="6" t="str">
        <f t="shared" ca="1" si="60"/>
        <v/>
      </c>
      <c r="I255" s="55">
        <f t="shared" ca="1" si="61"/>
        <v>0</v>
      </c>
      <c r="J255" s="137"/>
      <c r="K255" s="53" t="str">
        <f t="shared" si="53"/>
        <v/>
      </c>
      <c r="L255" s="51" t="str">
        <f t="shared" si="62"/>
        <v/>
      </c>
      <c r="M255" s="59" t="s">
        <v>13</v>
      </c>
      <c r="N255" s="70"/>
      <c r="O255" s="131" t="str">
        <f t="shared" si="63"/>
        <v/>
      </c>
      <c r="P255" s="50" t="str">
        <f t="shared" si="58"/>
        <v/>
      </c>
      <c r="Q255" s="55">
        <f t="shared" ca="1" si="54"/>
        <v>0</v>
      </c>
      <c r="R255" s="52">
        <f t="shared" si="55"/>
        <v>0</v>
      </c>
      <c r="S255" s="6" t="str">
        <f t="shared" ca="1" si="64"/>
        <v/>
      </c>
      <c r="T255" s="55">
        <f t="shared" ca="1" si="65"/>
        <v>0</v>
      </c>
      <c r="U255" s="55">
        <f t="shared" ca="1" si="56"/>
        <v>0</v>
      </c>
      <c r="V255" s="69"/>
      <c r="W255" s="52">
        <f t="shared" si="66"/>
        <v>0</v>
      </c>
      <c r="X255" s="55">
        <f t="shared" ca="1" si="67"/>
        <v>0</v>
      </c>
      <c r="Y255" s="71"/>
      <c r="Z255" s="7"/>
      <c r="AA255" s="58">
        <f t="shared" ca="1" si="57"/>
        <v>0</v>
      </c>
    </row>
    <row r="256" spans="1:28" x14ac:dyDescent="0.25">
      <c r="A256" s="5">
        <v>251</v>
      </c>
      <c r="B256" s="135"/>
      <c r="C256" s="133"/>
      <c r="D256" s="133"/>
      <c r="E256" s="134"/>
      <c r="F256" s="56">
        <f t="shared" ca="1" si="59"/>
        <v>0</v>
      </c>
      <c r="G256" s="136"/>
      <c r="H256" s="6" t="str">
        <f t="shared" ca="1" si="60"/>
        <v/>
      </c>
      <c r="I256" s="55">
        <f t="shared" ca="1" si="61"/>
        <v>0</v>
      </c>
      <c r="J256" s="137"/>
      <c r="K256" s="53" t="str">
        <f t="shared" si="53"/>
        <v/>
      </c>
      <c r="L256" s="51" t="str">
        <f t="shared" si="62"/>
        <v/>
      </c>
      <c r="M256" s="59" t="s">
        <v>13</v>
      </c>
      <c r="N256" s="70"/>
      <c r="O256" s="131" t="str">
        <f t="shared" si="63"/>
        <v/>
      </c>
      <c r="P256" s="50" t="str">
        <f t="shared" si="58"/>
        <v/>
      </c>
      <c r="Q256" s="55">
        <f t="shared" ca="1" si="54"/>
        <v>0</v>
      </c>
      <c r="R256" s="52">
        <f t="shared" si="55"/>
        <v>0</v>
      </c>
      <c r="S256" s="6" t="str">
        <f t="shared" ca="1" si="64"/>
        <v/>
      </c>
      <c r="T256" s="55">
        <f t="shared" ca="1" si="65"/>
        <v>0</v>
      </c>
      <c r="U256" s="55">
        <f t="shared" ca="1" si="56"/>
        <v>0</v>
      </c>
      <c r="V256" s="69"/>
      <c r="W256" s="52">
        <f t="shared" si="66"/>
        <v>0</v>
      </c>
      <c r="X256" s="55">
        <f t="shared" ca="1" si="67"/>
        <v>0</v>
      </c>
      <c r="Y256" s="71"/>
      <c r="Z256" s="7"/>
      <c r="AA256" s="58">
        <f t="shared" ca="1" si="57"/>
        <v>0</v>
      </c>
    </row>
    <row r="257" spans="1:27" x14ac:dyDescent="0.25">
      <c r="A257" s="5">
        <v>252</v>
      </c>
      <c r="B257" s="135"/>
      <c r="C257" s="133"/>
      <c r="D257" s="133"/>
      <c r="E257" s="134"/>
      <c r="F257" s="56">
        <f t="shared" ca="1" si="59"/>
        <v>0</v>
      </c>
      <c r="G257" s="136"/>
      <c r="H257" s="6" t="str">
        <f t="shared" ca="1" si="60"/>
        <v/>
      </c>
      <c r="I257" s="55">
        <f t="shared" ca="1" si="61"/>
        <v>0</v>
      </c>
      <c r="J257" s="137"/>
      <c r="K257" s="53" t="str">
        <f t="shared" si="53"/>
        <v/>
      </c>
      <c r="L257" s="51" t="str">
        <f t="shared" si="62"/>
        <v/>
      </c>
      <c r="M257" s="59" t="s">
        <v>13</v>
      </c>
      <c r="N257" s="70"/>
      <c r="O257" s="131" t="str">
        <f t="shared" si="63"/>
        <v/>
      </c>
      <c r="P257" s="50" t="str">
        <f t="shared" si="58"/>
        <v/>
      </c>
      <c r="Q257" s="55">
        <f t="shared" ca="1" si="54"/>
        <v>0</v>
      </c>
      <c r="R257" s="52">
        <f t="shared" si="55"/>
        <v>0</v>
      </c>
      <c r="S257" s="6" t="str">
        <f t="shared" ca="1" si="64"/>
        <v/>
      </c>
      <c r="T257" s="55">
        <f t="shared" ca="1" si="65"/>
        <v>0</v>
      </c>
      <c r="U257" s="55">
        <f t="shared" ca="1" si="56"/>
        <v>0</v>
      </c>
      <c r="V257" s="69"/>
      <c r="W257" s="52">
        <f t="shared" si="66"/>
        <v>0</v>
      </c>
      <c r="X257" s="55">
        <f t="shared" ca="1" si="67"/>
        <v>0</v>
      </c>
      <c r="Y257" s="71"/>
      <c r="Z257" s="7"/>
      <c r="AA257" s="58">
        <f t="shared" ca="1" si="57"/>
        <v>0</v>
      </c>
    </row>
    <row r="258" spans="1:27" x14ac:dyDescent="0.25">
      <c r="A258" s="5">
        <v>253</v>
      </c>
      <c r="B258" s="135"/>
      <c r="C258" s="133"/>
      <c r="D258" s="133"/>
      <c r="E258" s="134"/>
      <c r="F258" s="56">
        <f t="shared" ca="1" si="59"/>
        <v>0</v>
      </c>
      <c r="G258" s="136"/>
      <c r="H258" s="6" t="str">
        <f t="shared" ca="1" si="60"/>
        <v/>
      </c>
      <c r="I258" s="55">
        <f t="shared" ca="1" si="61"/>
        <v>0</v>
      </c>
      <c r="J258" s="137"/>
      <c r="K258" s="53" t="str">
        <f t="shared" si="53"/>
        <v/>
      </c>
      <c r="L258" s="51" t="str">
        <f t="shared" si="62"/>
        <v/>
      </c>
      <c r="M258" s="59" t="s">
        <v>13</v>
      </c>
      <c r="N258" s="70"/>
      <c r="O258" s="131" t="str">
        <f t="shared" si="63"/>
        <v/>
      </c>
      <c r="P258" s="50" t="str">
        <f t="shared" si="58"/>
        <v/>
      </c>
      <c r="Q258" s="55">
        <f t="shared" ca="1" si="54"/>
        <v>0</v>
      </c>
      <c r="R258" s="52">
        <f t="shared" si="55"/>
        <v>0</v>
      </c>
      <c r="S258" s="6" t="str">
        <f t="shared" ca="1" si="64"/>
        <v/>
      </c>
      <c r="T258" s="55">
        <f t="shared" ca="1" si="65"/>
        <v>0</v>
      </c>
      <c r="U258" s="55">
        <f t="shared" ca="1" si="56"/>
        <v>0</v>
      </c>
      <c r="V258" s="69"/>
      <c r="W258" s="52">
        <f t="shared" si="66"/>
        <v>0</v>
      </c>
      <c r="X258" s="55">
        <f t="shared" ca="1" si="67"/>
        <v>0</v>
      </c>
      <c r="Y258" s="71"/>
      <c r="Z258" s="7"/>
      <c r="AA258" s="58">
        <f t="shared" ca="1" si="57"/>
        <v>0</v>
      </c>
    </row>
    <row r="259" spans="1:27" x14ac:dyDescent="0.25">
      <c r="A259" s="5">
        <v>254</v>
      </c>
      <c r="B259" s="135"/>
      <c r="C259" s="133"/>
      <c r="D259" s="133"/>
      <c r="E259" s="134"/>
      <c r="F259" s="56">
        <f t="shared" ca="1" si="59"/>
        <v>0</v>
      </c>
      <c r="G259" s="136"/>
      <c r="H259" s="6" t="str">
        <f t="shared" ca="1" si="60"/>
        <v/>
      </c>
      <c r="I259" s="55">
        <f t="shared" ca="1" si="61"/>
        <v>0</v>
      </c>
      <c r="J259" s="137"/>
      <c r="K259" s="53" t="str">
        <f t="shared" si="53"/>
        <v/>
      </c>
      <c r="L259" s="51" t="str">
        <f t="shared" si="62"/>
        <v/>
      </c>
      <c r="M259" s="59" t="s">
        <v>13</v>
      </c>
      <c r="N259" s="70"/>
      <c r="O259" s="131" t="str">
        <f t="shared" si="63"/>
        <v/>
      </c>
      <c r="P259" s="50" t="str">
        <f t="shared" si="58"/>
        <v/>
      </c>
      <c r="Q259" s="55">
        <f t="shared" ca="1" si="54"/>
        <v>0</v>
      </c>
      <c r="R259" s="52">
        <f t="shared" si="55"/>
        <v>0</v>
      </c>
      <c r="S259" s="6" t="str">
        <f t="shared" ca="1" si="64"/>
        <v/>
      </c>
      <c r="T259" s="55">
        <f t="shared" ca="1" si="65"/>
        <v>0</v>
      </c>
      <c r="U259" s="55">
        <f t="shared" ca="1" si="56"/>
        <v>0</v>
      </c>
      <c r="V259" s="69"/>
      <c r="W259" s="52">
        <f t="shared" si="66"/>
        <v>0</v>
      </c>
      <c r="X259" s="55">
        <f t="shared" ca="1" si="67"/>
        <v>0</v>
      </c>
      <c r="Y259" s="71"/>
      <c r="Z259" s="7"/>
      <c r="AA259" s="58">
        <f t="shared" ca="1" si="57"/>
        <v>0</v>
      </c>
    </row>
    <row r="260" spans="1:27" x14ac:dyDescent="0.25">
      <c r="A260" s="5">
        <v>255</v>
      </c>
      <c r="B260" s="135"/>
      <c r="C260" s="133"/>
      <c r="D260" s="133"/>
      <c r="E260" s="134"/>
      <c r="F260" s="56">
        <f t="shared" ca="1" si="59"/>
        <v>0</v>
      </c>
      <c r="G260" s="136"/>
      <c r="H260" s="6" t="str">
        <f t="shared" ca="1" si="60"/>
        <v/>
      </c>
      <c r="I260" s="55">
        <f t="shared" ca="1" si="61"/>
        <v>0</v>
      </c>
      <c r="J260" s="137"/>
      <c r="K260" s="53" t="str">
        <f t="shared" si="53"/>
        <v/>
      </c>
      <c r="L260" s="51" t="str">
        <f t="shared" si="62"/>
        <v/>
      </c>
      <c r="M260" s="59" t="s">
        <v>13</v>
      </c>
      <c r="N260" s="70"/>
      <c r="O260" s="131" t="str">
        <f t="shared" si="63"/>
        <v/>
      </c>
      <c r="P260" s="50" t="str">
        <f t="shared" si="58"/>
        <v/>
      </c>
      <c r="Q260" s="55">
        <f t="shared" ca="1" si="54"/>
        <v>0</v>
      </c>
      <c r="R260" s="52">
        <f t="shared" si="55"/>
        <v>0</v>
      </c>
      <c r="S260" s="6" t="str">
        <f t="shared" ca="1" si="64"/>
        <v/>
      </c>
      <c r="T260" s="55">
        <f t="shared" ca="1" si="65"/>
        <v>0</v>
      </c>
      <c r="U260" s="55">
        <f t="shared" ca="1" si="56"/>
        <v>0</v>
      </c>
      <c r="V260" s="69"/>
      <c r="W260" s="52">
        <f t="shared" si="66"/>
        <v>0</v>
      </c>
      <c r="X260" s="55">
        <f t="shared" ca="1" si="67"/>
        <v>0</v>
      </c>
      <c r="Y260" s="71"/>
      <c r="Z260" s="7"/>
      <c r="AA260" s="58">
        <f t="shared" ca="1" si="57"/>
        <v>0</v>
      </c>
    </row>
    <row r="261" spans="1:27" x14ac:dyDescent="0.25">
      <c r="A261" s="5">
        <v>256</v>
      </c>
      <c r="B261" s="135"/>
      <c r="C261" s="133"/>
      <c r="D261" s="133"/>
      <c r="E261" s="134"/>
      <c r="F261" s="56">
        <f t="shared" ca="1" si="59"/>
        <v>0</v>
      </c>
      <c r="G261" s="136"/>
      <c r="H261" s="6" t="str">
        <f t="shared" ca="1" si="60"/>
        <v/>
      </c>
      <c r="I261" s="55">
        <f t="shared" ca="1" si="61"/>
        <v>0</v>
      </c>
      <c r="J261" s="137"/>
      <c r="K261" s="53" t="str">
        <f t="shared" si="53"/>
        <v/>
      </c>
      <c r="L261" s="51" t="str">
        <f t="shared" si="62"/>
        <v/>
      </c>
      <c r="M261" s="59" t="s">
        <v>13</v>
      </c>
      <c r="N261" s="70"/>
      <c r="O261" s="131" t="str">
        <f t="shared" si="63"/>
        <v/>
      </c>
      <c r="P261" s="50" t="str">
        <f t="shared" si="58"/>
        <v/>
      </c>
      <c r="Q261" s="55">
        <f t="shared" ca="1" si="54"/>
        <v>0</v>
      </c>
      <c r="R261" s="52">
        <f t="shared" si="55"/>
        <v>0</v>
      </c>
      <c r="S261" s="6" t="str">
        <f t="shared" ca="1" si="64"/>
        <v/>
      </c>
      <c r="T261" s="55">
        <f t="shared" ca="1" si="65"/>
        <v>0</v>
      </c>
      <c r="U261" s="55">
        <f t="shared" ca="1" si="56"/>
        <v>0</v>
      </c>
      <c r="V261" s="69"/>
      <c r="W261" s="52">
        <f t="shared" si="66"/>
        <v>0</v>
      </c>
      <c r="X261" s="55">
        <f t="shared" ca="1" si="67"/>
        <v>0</v>
      </c>
      <c r="Y261" s="71"/>
      <c r="Z261" s="7"/>
      <c r="AA261" s="58">
        <f t="shared" ca="1" si="57"/>
        <v>0</v>
      </c>
    </row>
    <row r="262" spans="1:27" x14ac:dyDescent="0.25">
      <c r="A262" s="5">
        <v>257</v>
      </c>
      <c r="B262" s="135"/>
      <c r="C262" s="133"/>
      <c r="D262" s="133"/>
      <c r="E262" s="134"/>
      <c r="F262" s="56">
        <f t="shared" ca="1" si="59"/>
        <v>0</v>
      </c>
      <c r="G262" s="136"/>
      <c r="H262" s="6" t="str">
        <f t="shared" ca="1" si="60"/>
        <v/>
      </c>
      <c r="I262" s="55">
        <f t="shared" ca="1" si="61"/>
        <v>0</v>
      </c>
      <c r="J262" s="137"/>
      <c r="K262" s="53" t="str">
        <f t="shared" ref="K262:K325" si="68">IF(ISBLANK(B262),"",B262)</f>
        <v/>
      </c>
      <c r="L262" s="51" t="str">
        <f t="shared" si="62"/>
        <v/>
      </c>
      <c r="M262" s="59" t="s">
        <v>13</v>
      </c>
      <c r="N262" s="70"/>
      <c r="O262" s="131" t="str">
        <f t="shared" si="63"/>
        <v/>
      </c>
      <c r="P262" s="50" t="str">
        <f t="shared" si="58"/>
        <v/>
      </c>
      <c r="Q262" s="55">
        <f t="shared" ref="Q262:Q325" ca="1" si="69">IFERROR(VLOOKUP(P262,Liste_OCS,3,FALSE),0)</f>
        <v>0</v>
      </c>
      <c r="R262" s="52">
        <f t="shared" ref="R262:R325" si="70">IF(M262="Non",0,G262)</f>
        <v>0</v>
      </c>
      <c r="S262" s="6" t="str">
        <f t="shared" ca="1" si="64"/>
        <v/>
      </c>
      <c r="T262" s="55">
        <f t="shared" ca="1" si="65"/>
        <v>0</v>
      </c>
      <c r="U262" s="55">
        <f t="shared" ref="U262:U325" ca="1" si="71">I262-T262</f>
        <v>0</v>
      </c>
      <c r="V262" s="69"/>
      <c r="W262" s="52">
        <f t="shared" si="66"/>
        <v>0</v>
      </c>
      <c r="X262" s="55">
        <f t="shared" ca="1" si="67"/>
        <v>0</v>
      </c>
      <c r="Y262" s="71"/>
      <c r="Z262" s="7"/>
      <c r="AA262" s="58">
        <f t="shared" ref="AA262:AA325" ca="1" si="72">I262-X262</f>
        <v>0</v>
      </c>
    </row>
    <row r="263" spans="1:27" x14ac:dyDescent="0.25">
      <c r="A263" s="5">
        <v>258</v>
      </c>
      <c r="B263" s="135"/>
      <c r="C263" s="133"/>
      <c r="D263" s="133"/>
      <c r="E263" s="134"/>
      <c r="F263" s="56">
        <f t="shared" ca="1" si="59"/>
        <v>0</v>
      </c>
      <c r="G263" s="136"/>
      <c r="H263" s="6" t="str">
        <f t="shared" ca="1" si="60"/>
        <v/>
      </c>
      <c r="I263" s="55">
        <f t="shared" ca="1" si="61"/>
        <v>0</v>
      </c>
      <c r="J263" s="137"/>
      <c r="K263" s="53" t="str">
        <f t="shared" si="68"/>
        <v/>
      </c>
      <c r="L263" s="51" t="str">
        <f t="shared" si="62"/>
        <v/>
      </c>
      <c r="M263" s="59" t="s">
        <v>13</v>
      </c>
      <c r="N263" s="70"/>
      <c r="O263" s="131" t="str">
        <f t="shared" si="63"/>
        <v/>
      </c>
      <c r="P263" s="50" t="str">
        <f t="shared" si="58"/>
        <v/>
      </c>
      <c r="Q263" s="55">
        <f t="shared" ca="1" si="69"/>
        <v>0</v>
      </c>
      <c r="R263" s="52">
        <f t="shared" si="70"/>
        <v>0</v>
      </c>
      <c r="S263" s="6" t="str">
        <f t="shared" ca="1" si="64"/>
        <v/>
      </c>
      <c r="T263" s="55">
        <f t="shared" ca="1" si="65"/>
        <v>0</v>
      </c>
      <c r="U263" s="55">
        <f t="shared" ca="1" si="71"/>
        <v>0</v>
      </c>
      <c r="V263" s="69"/>
      <c r="W263" s="52">
        <f t="shared" si="66"/>
        <v>0</v>
      </c>
      <c r="X263" s="55">
        <f t="shared" ca="1" si="67"/>
        <v>0</v>
      </c>
      <c r="Y263" s="71"/>
      <c r="Z263" s="7"/>
      <c r="AA263" s="58">
        <f t="shared" ca="1" si="72"/>
        <v>0</v>
      </c>
    </row>
    <row r="264" spans="1:27" x14ac:dyDescent="0.25">
      <c r="A264" s="5">
        <v>259</v>
      </c>
      <c r="B264" s="135"/>
      <c r="C264" s="133"/>
      <c r="D264" s="133"/>
      <c r="E264" s="134"/>
      <c r="F264" s="56">
        <f t="shared" ca="1" si="59"/>
        <v>0</v>
      </c>
      <c r="G264" s="136"/>
      <c r="H264" s="6" t="str">
        <f t="shared" ca="1" si="60"/>
        <v/>
      </c>
      <c r="I264" s="55">
        <f t="shared" ca="1" si="61"/>
        <v>0</v>
      </c>
      <c r="J264" s="137"/>
      <c r="K264" s="53" t="str">
        <f t="shared" si="68"/>
        <v/>
      </c>
      <c r="L264" s="51" t="str">
        <f t="shared" si="62"/>
        <v/>
      </c>
      <c r="M264" s="59" t="s">
        <v>13</v>
      </c>
      <c r="N264" s="70"/>
      <c r="O264" s="131" t="str">
        <f t="shared" si="63"/>
        <v/>
      </c>
      <c r="P264" s="50" t="str">
        <f t="shared" si="58"/>
        <v/>
      </c>
      <c r="Q264" s="55">
        <f t="shared" ca="1" si="69"/>
        <v>0</v>
      </c>
      <c r="R264" s="52">
        <f t="shared" si="70"/>
        <v>0</v>
      </c>
      <c r="S264" s="6" t="str">
        <f t="shared" ca="1" si="64"/>
        <v/>
      </c>
      <c r="T264" s="55">
        <f t="shared" ca="1" si="65"/>
        <v>0</v>
      </c>
      <c r="U264" s="55">
        <f t="shared" ca="1" si="71"/>
        <v>0</v>
      </c>
      <c r="V264" s="69"/>
      <c r="W264" s="52">
        <f t="shared" si="66"/>
        <v>0</v>
      </c>
      <c r="X264" s="55">
        <f t="shared" ca="1" si="67"/>
        <v>0</v>
      </c>
      <c r="Y264" s="71"/>
      <c r="Z264" s="7"/>
      <c r="AA264" s="58">
        <f t="shared" ca="1" si="72"/>
        <v>0</v>
      </c>
    </row>
    <row r="265" spans="1:27" x14ac:dyDescent="0.25">
      <c r="A265" s="5">
        <v>260</v>
      </c>
      <c r="B265" s="135"/>
      <c r="C265" s="133"/>
      <c r="D265" s="133"/>
      <c r="E265" s="134"/>
      <c r="F265" s="56">
        <f t="shared" ca="1" si="59"/>
        <v>0</v>
      </c>
      <c r="G265" s="136"/>
      <c r="H265" s="6" t="str">
        <f t="shared" ca="1" si="60"/>
        <v/>
      </c>
      <c r="I265" s="55">
        <f t="shared" ca="1" si="61"/>
        <v>0</v>
      </c>
      <c r="J265" s="137"/>
      <c r="K265" s="53" t="str">
        <f t="shared" si="68"/>
        <v/>
      </c>
      <c r="L265" s="51" t="str">
        <f t="shared" si="62"/>
        <v/>
      </c>
      <c r="M265" s="59" t="s">
        <v>13</v>
      </c>
      <c r="N265" s="70"/>
      <c r="O265" s="131" t="str">
        <f t="shared" si="63"/>
        <v/>
      </c>
      <c r="P265" s="50" t="str">
        <f t="shared" ref="P265:P328" si="73">IF(ISBLANK(E265),"",E265)</f>
        <v/>
      </c>
      <c r="Q265" s="55">
        <f t="shared" ca="1" si="69"/>
        <v>0</v>
      </c>
      <c r="R265" s="52">
        <f t="shared" si="70"/>
        <v>0</v>
      </c>
      <c r="S265" s="6" t="str">
        <f t="shared" ca="1" si="64"/>
        <v/>
      </c>
      <c r="T265" s="55">
        <f t="shared" ca="1" si="65"/>
        <v>0</v>
      </c>
      <c r="U265" s="55">
        <f t="shared" ca="1" si="71"/>
        <v>0</v>
      </c>
      <c r="V265" s="69"/>
      <c r="W265" s="52">
        <f t="shared" si="66"/>
        <v>0</v>
      </c>
      <c r="X265" s="55">
        <f t="shared" ca="1" si="67"/>
        <v>0</v>
      </c>
      <c r="Y265" s="71"/>
      <c r="Z265" s="7"/>
      <c r="AA265" s="58">
        <f t="shared" ca="1" si="72"/>
        <v>0</v>
      </c>
    </row>
    <row r="266" spans="1:27" x14ac:dyDescent="0.25">
      <c r="A266" s="5">
        <v>261</v>
      </c>
      <c r="B266" s="135"/>
      <c r="C266" s="133"/>
      <c r="D266" s="133"/>
      <c r="E266" s="134"/>
      <c r="F266" s="56">
        <f t="shared" ca="1" si="59"/>
        <v>0</v>
      </c>
      <c r="G266" s="136"/>
      <c r="H266" s="6" t="str">
        <f t="shared" ca="1" si="60"/>
        <v/>
      </c>
      <c r="I266" s="55">
        <f t="shared" ca="1" si="61"/>
        <v>0</v>
      </c>
      <c r="J266" s="137"/>
      <c r="K266" s="53" t="str">
        <f t="shared" si="68"/>
        <v/>
      </c>
      <c r="L266" s="51" t="str">
        <f t="shared" si="62"/>
        <v/>
      </c>
      <c r="M266" s="59" t="s">
        <v>13</v>
      </c>
      <c r="N266" s="70"/>
      <c r="O266" s="131" t="str">
        <f t="shared" si="63"/>
        <v/>
      </c>
      <c r="P266" s="50" t="str">
        <f t="shared" si="73"/>
        <v/>
      </c>
      <c r="Q266" s="55">
        <f t="shared" ca="1" si="69"/>
        <v>0</v>
      </c>
      <c r="R266" s="52">
        <f t="shared" si="70"/>
        <v>0</v>
      </c>
      <c r="S266" s="6" t="str">
        <f t="shared" ca="1" si="64"/>
        <v/>
      </c>
      <c r="T266" s="55">
        <f t="shared" ca="1" si="65"/>
        <v>0</v>
      </c>
      <c r="U266" s="55">
        <f t="shared" ca="1" si="71"/>
        <v>0</v>
      </c>
      <c r="V266" s="69"/>
      <c r="W266" s="52">
        <f t="shared" si="66"/>
        <v>0</v>
      </c>
      <c r="X266" s="55">
        <f t="shared" ca="1" si="67"/>
        <v>0</v>
      </c>
      <c r="Y266" s="71"/>
      <c r="Z266" s="7"/>
      <c r="AA266" s="58">
        <f t="shared" ca="1" si="72"/>
        <v>0</v>
      </c>
    </row>
    <row r="267" spans="1:27" x14ac:dyDescent="0.25">
      <c r="A267" s="5">
        <v>262</v>
      </c>
      <c r="B267" s="135"/>
      <c r="C267" s="133"/>
      <c r="D267" s="133"/>
      <c r="E267" s="134"/>
      <c r="F267" s="56">
        <f t="shared" ca="1" si="59"/>
        <v>0</v>
      </c>
      <c r="G267" s="136"/>
      <c r="H267" s="6" t="str">
        <f t="shared" ca="1" si="60"/>
        <v/>
      </c>
      <c r="I267" s="55">
        <f t="shared" ca="1" si="61"/>
        <v>0</v>
      </c>
      <c r="J267" s="137"/>
      <c r="K267" s="53" t="str">
        <f t="shared" si="68"/>
        <v/>
      </c>
      <c r="L267" s="51" t="str">
        <f t="shared" si="62"/>
        <v/>
      </c>
      <c r="M267" s="59" t="s">
        <v>13</v>
      </c>
      <c r="N267" s="70"/>
      <c r="O267" s="131" t="str">
        <f t="shared" si="63"/>
        <v/>
      </c>
      <c r="P267" s="50" t="str">
        <f t="shared" si="73"/>
        <v/>
      </c>
      <c r="Q267" s="55">
        <f t="shared" ca="1" si="69"/>
        <v>0</v>
      </c>
      <c r="R267" s="52">
        <f t="shared" si="70"/>
        <v>0</v>
      </c>
      <c r="S267" s="6" t="str">
        <f t="shared" ca="1" si="64"/>
        <v/>
      </c>
      <c r="T267" s="55">
        <f t="shared" ca="1" si="65"/>
        <v>0</v>
      </c>
      <c r="U267" s="55">
        <f t="shared" ca="1" si="71"/>
        <v>0</v>
      </c>
      <c r="V267" s="69"/>
      <c r="W267" s="52">
        <f t="shared" si="66"/>
        <v>0</v>
      </c>
      <c r="X267" s="55">
        <f t="shared" ca="1" si="67"/>
        <v>0</v>
      </c>
      <c r="Y267" s="71"/>
      <c r="Z267" s="7"/>
      <c r="AA267" s="58">
        <f t="shared" ca="1" si="72"/>
        <v>0</v>
      </c>
    </row>
    <row r="268" spans="1:27" x14ac:dyDescent="0.25">
      <c r="A268" s="5">
        <v>263</v>
      </c>
      <c r="B268" s="135"/>
      <c r="C268" s="133"/>
      <c r="D268" s="133"/>
      <c r="E268" s="134"/>
      <c r="F268" s="56">
        <f t="shared" ca="1" si="59"/>
        <v>0</v>
      </c>
      <c r="G268" s="136"/>
      <c r="H268" s="6" t="str">
        <f t="shared" ca="1" si="60"/>
        <v/>
      </c>
      <c r="I268" s="55">
        <f t="shared" ca="1" si="61"/>
        <v>0</v>
      </c>
      <c r="J268" s="137"/>
      <c r="K268" s="53" t="str">
        <f t="shared" si="68"/>
        <v/>
      </c>
      <c r="L268" s="51" t="str">
        <f t="shared" si="62"/>
        <v/>
      </c>
      <c r="M268" s="59" t="s">
        <v>13</v>
      </c>
      <c r="N268" s="70"/>
      <c r="O268" s="131" t="str">
        <f t="shared" si="63"/>
        <v/>
      </c>
      <c r="P268" s="50" t="str">
        <f t="shared" si="73"/>
        <v/>
      </c>
      <c r="Q268" s="55">
        <f t="shared" ca="1" si="69"/>
        <v>0</v>
      </c>
      <c r="R268" s="52">
        <f t="shared" si="70"/>
        <v>0</v>
      </c>
      <c r="S268" s="6" t="str">
        <f t="shared" ca="1" si="64"/>
        <v/>
      </c>
      <c r="T268" s="55">
        <f t="shared" ca="1" si="65"/>
        <v>0</v>
      </c>
      <c r="U268" s="55">
        <f t="shared" ca="1" si="71"/>
        <v>0</v>
      </c>
      <c r="V268" s="69"/>
      <c r="W268" s="52">
        <f t="shared" si="66"/>
        <v>0</v>
      </c>
      <c r="X268" s="55">
        <f t="shared" ca="1" si="67"/>
        <v>0</v>
      </c>
      <c r="Y268" s="71"/>
      <c r="Z268" s="7"/>
      <c r="AA268" s="58">
        <f t="shared" ca="1" si="72"/>
        <v>0</v>
      </c>
    </row>
    <row r="269" spans="1:27" x14ac:dyDescent="0.25">
      <c r="A269" s="5">
        <v>264</v>
      </c>
      <c r="B269" s="135"/>
      <c r="C269" s="133"/>
      <c r="D269" s="133"/>
      <c r="E269" s="134"/>
      <c r="F269" s="56">
        <f t="shared" ca="1" si="29"/>
        <v>0</v>
      </c>
      <c r="G269" s="136"/>
      <c r="H269" s="6" t="str">
        <f t="shared" ca="1" si="30"/>
        <v/>
      </c>
      <c r="I269" s="55">
        <f t="shared" ca="1" si="17"/>
        <v>0</v>
      </c>
      <c r="J269" s="137"/>
      <c r="K269" s="53" t="str">
        <f t="shared" si="68"/>
        <v/>
      </c>
      <c r="L269" s="51" t="str">
        <f t="shared" si="19"/>
        <v/>
      </c>
      <c r="M269" s="59" t="s">
        <v>13</v>
      </c>
      <c r="N269" s="70"/>
      <c r="O269" s="131" t="str">
        <f t="shared" si="20"/>
        <v/>
      </c>
      <c r="P269" s="50" t="str">
        <f t="shared" si="73"/>
        <v/>
      </c>
      <c r="Q269" s="55">
        <f t="shared" ca="1" si="69"/>
        <v>0</v>
      </c>
      <c r="R269" s="52">
        <f t="shared" si="70"/>
        <v>0</v>
      </c>
      <c r="S269" s="6" t="str">
        <f t="shared" ca="1" si="31"/>
        <v/>
      </c>
      <c r="T269" s="55">
        <f t="shared" ca="1" si="25"/>
        <v>0</v>
      </c>
      <c r="U269" s="55">
        <f t="shared" ca="1" si="71"/>
        <v>0</v>
      </c>
      <c r="V269" s="69"/>
      <c r="W269" s="52">
        <f t="shared" si="27"/>
        <v>0</v>
      </c>
      <c r="X269" s="55">
        <f t="shared" ca="1" si="28"/>
        <v>0</v>
      </c>
      <c r="Y269" s="71"/>
      <c r="Z269" s="7"/>
      <c r="AA269" s="58">
        <f t="shared" ca="1" si="72"/>
        <v>0</v>
      </c>
    </row>
    <row r="270" spans="1:27" x14ac:dyDescent="0.25">
      <c r="A270" s="5">
        <v>265</v>
      </c>
      <c r="B270" s="135"/>
      <c r="C270" s="133"/>
      <c r="D270" s="133"/>
      <c r="E270" s="134"/>
      <c r="F270" s="56">
        <f t="shared" ca="1" si="29"/>
        <v>0</v>
      </c>
      <c r="G270" s="136"/>
      <c r="H270" s="6" t="str">
        <f t="shared" ca="1" si="30"/>
        <v/>
      </c>
      <c r="I270" s="55">
        <f t="shared" ca="1" si="17"/>
        <v>0</v>
      </c>
      <c r="J270" s="137"/>
      <c r="K270" s="53" t="str">
        <f t="shared" si="68"/>
        <v/>
      </c>
      <c r="L270" s="51" t="str">
        <f t="shared" si="19"/>
        <v/>
      </c>
      <c r="M270" s="59" t="s">
        <v>13</v>
      </c>
      <c r="N270" s="70"/>
      <c r="O270" s="131" t="str">
        <f t="shared" si="20"/>
        <v/>
      </c>
      <c r="P270" s="50" t="str">
        <f t="shared" si="73"/>
        <v/>
      </c>
      <c r="Q270" s="55">
        <f t="shared" ca="1" si="69"/>
        <v>0</v>
      </c>
      <c r="R270" s="52">
        <f t="shared" si="70"/>
        <v>0</v>
      </c>
      <c r="S270" s="6" t="str">
        <f t="shared" ca="1" si="31"/>
        <v/>
      </c>
      <c r="T270" s="55">
        <f t="shared" ca="1" si="25"/>
        <v>0</v>
      </c>
      <c r="U270" s="55">
        <f t="shared" ca="1" si="71"/>
        <v>0</v>
      </c>
      <c r="V270" s="69"/>
      <c r="W270" s="52">
        <f t="shared" si="27"/>
        <v>0</v>
      </c>
      <c r="X270" s="55">
        <f t="shared" ca="1" si="28"/>
        <v>0</v>
      </c>
      <c r="Y270" s="71"/>
      <c r="Z270" s="7"/>
      <c r="AA270" s="58">
        <f t="shared" ca="1" si="72"/>
        <v>0</v>
      </c>
    </row>
    <row r="271" spans="1:27" x14ac:dyDescent="0.25">
      <c r="A271" s="5">
        <v>266</v>
      </c>
      <c r="B271" s="135"/>
      <c r="C271" s="133"/>
      <c r="D271" s="133"/>
      <c r="E271" s="134"/>
      <c r="F271" s="56">
        <f t="shared" ca="1" si="29"/>
        <v>0</v>
      </c>
      <c r="G271" s="136"/>
      <c r="H271" s="6" t="str">
        <f t="shared" ca="1" si="30"/>
        <v/>
      </c>
      <c r="I271" s="55">
        <f t="shared" ca="1" si="17"/>
        <v>0</v>
      </c>
      <c r="J271" s="137"/>
      <c r="K271" s="53" t="str">
        <f t="shared" si="68"/>
        <v/>
      </c>
      <c r="L271" s="51" t="str">
        <f t="shared" si="19"/>
        <v/>
      </c>
      <c r="M271" s="59" t="s">
        <v>13</v>
      </c>
      <c r="N271" s="70"/>
      <c r="O271" s="131" t="str">
        <f t="shared" si="20"/>
        <v/>
      </c>
      <c r="P271" s="50" t="str">
        <f t="shared" si="73"/>
        <v/>
      </c>
      <c r="Q271" s="55">
        <f t="shared" ca="1" si="69"/>
        <v>0</v>
      </c>
      <c r="R271" s="52">
        <f t="shared" si="70"/>
        <v>0</v>
      </c>
      <c r="S271" s="6" t="str">
        <f t="shared" ca="1" si="31"/>
        <v/>
      </c>
      <c r="T271" s="55">
        <f t="shared" ca="1" si="25"/>
        <v>0</v>
      </c>
      <c r="U271" s="55">
        <f t="shared" ca="1" si="71"/>
        <v>0</v>
      </c>
      <c r="V271" s="69"/>
      <c r="W271" s="52">
        <f t="shared" si="27"/>
        <v>0</v>
      </c>
      <c r="X271" s="55">
        <f t="shared" ca="1" si="28"/>
        <v>0</v>
      </c>
      <c r="Y271" s="71"/>
      <c r="Z271" s="7"/>
      <c r="AA271" s="58">
        <f t="shared" ca="1" si="72"/>
        <v>0</v>
      </c>
    </row>
    <row r="272" spans="1:27" x14ac:dyDescent="0.25">
      <c r="A272" s="5">
        <v>267</v>
      </c>
      <c r="B272" s="135"/>
      <c r="C272" s="133"/>
      <c r="D272" s="133"/>
      <c r="E272" s="134"/>
      <c r="F272" s="56">
        <f t="shared" ca="1" si="29"/>
        <v>0</v>
      </c>
      <c r="G272" s="136"/>
      <c r="H272" s="6" t="str">
        <f t="shared" ca="1" si="30"/>
        <v/>
      </c>
      <c r="I272" s="55">
        <f t="shared" ca="1" si="17"/>
        <v>0</v>
      </c>
      <c r="J272" s="137"/>
      <c r="K272" s="53" t="str">
        <f t="shared" si="68"/>
        <v/>
      </c>
      <c r="L272" s="51" t="str">
        <f t="shared" si="19"/>
        <v/>
      </c>
      <c r="M272" s="59" t="s">
        <v>13</v>
      </c>
      <c r="N272" s="70"/>
      <c r="O272" s="131" t="str">
        <f t="shared" si="20"/>
        <v/>
      </c>
      <c r="P272" s="50" t="str">
        <f t="shared" si="73"/>
        <v/>
      </c>
      <c r="Q272" s="55">
        <f t="shared" ca="1" si="69"/>
        <v>0</v>
      </c>
      <c r="R272" s="52">
        <f t="shared" si="70"/>
        <v>0</v>
      </c>
      <c r="S272" s="6" t="str">
        <f t="shared" ca="1" si="31"/>
        <v/>
      </c>
      <c r="T272" s="55">
        <f t="shared" ca="1" si="25"/>
        <v>0</v>
      </c>
      <c r="U272" s="55">
        <f t="shared" ca="1" si="71"/>
        <v>0</v>
      </c>
      <c r="V272" s="69"/>
      <c r="W272" s="52">
        <f t="shared" si="27"/>
        <v>0</v>
      </c>
      <c r="X272" s="55">
        <f t="shared" ca="1" si="28"/>
        <v>0</v>
      </c>
      <c r="Y272" s="71"/>
      <c r="Z272" s="7"/>
      <c r="AA272" s="58">
        <f t="shared" ca="1" si="72"/>
        <v>0</v>
      </c>
    </row>
    <row r="273" spans="1:27" x14ac:dyDescent="0.25">
      <c r="A273" s="5">
        <v>268</v>
      </c>
      <c r="B273" s="135"/>
      <c r="C273" s="133"/>
      <c r="D273" s="133"/>
      <c r="E273" s="134"/>
      <c r="F273" s="56">
        <f t="shared" ca="1" si="29"/>
        <v>0</v>
      </c>
      <c r="G273" s="136"/>
      <c r="H273" s="6" t="str">
        <f t="shared" ca="1" si="30"/>
        <v/>
      </c>
      <c r="I273" s="55">
        <f t="shared" ca="1" si="17"/>
        <v>0</v>
      </c>
      <c r="J273" s="137"/>
      <c r="K273" s="53" t="str">
        <f t="shared" si="68"/>
        <v/>
      </c>
      <c r="L273" s="51" t="str">
        <f t="shared" si="19"/>
        <v/>
      </c>
      <c r="M273" s="59" t="s">
        <v>13</v>
      </c>
      <c r="N273" s="70"/>
      <c r="O273" s="131" t="str">
        <f t="shared" si="20"/>
        <v/>
      </c>
      <c r="P273" s="50" t="str">
        <f t="shared" si="73"/>
        <v/>
      </c>
      <c r="Q273" s="55">
        <f t="shared" ca="1" si="69"/>
        <v>0</v>
      </c>
      <c r="R273" s="52">
        <f t="shared" si="70"/>
        <v>0</v>
      </c>
      <c r="S273" s="6" t="str">
        <f t="shared" ca="1" si="31"/>
        <v/>
      </c>
      <c r="T273" s="55">
        <f t="shared" ca="1" si="25"/>
        <v>0</v>
      </c>
      <c r="U273" s="55">
        <f t="shared" ca="1" si="71"/>
        <v>0</v>
      </c>
      <c r="V273" s="69"/>
      <c r="W273" s="52">
        <f t="shared" si="27"/>
        <v>0</v>
      </c>
      <c r="X273" s="55">
        <f t="shared" ca="1" si="28"/>
        <v>0</v>
      </c>
      <c r="Y273" s="71"/>
      <c r="Z273" s="7"/>
      <c r="AA273" s="58">
        <f t="shared" ca="1" si="72"/>
        <v>0</v>
      </c>
    </row>
    <row r="274" spans="1:27" x14ac:dyDescent="0.25">
      <c r="A274" s="5">
        <v>269</v>
      </c>
      <c r="B274" s="135"/>
      <c r="C274" s="133"/>
      <c r="D274" s="133"/>
      <c r="E274" s="134"/>
      <c r="F274" s="56">
        <f t="shared" ca="1" si="29"/>
        <v>0</v>
      </c>
      <c r="G274" s="136"/>
      <c r="H274" s="6" t="str">
        <f t="shared" ca="1" si="30"/>
        <v/>
      </c>
      <c r="I274" s="55">
        <f t="shared" ca="1" si="17"/>
        <v>0</v>
      </c>
      <c r="J274" s="137"/>
      <c r="K274" s="53" t="str">
        <f t="shared" si="68"/>
        <v/>
      </c>
      <c r="L274" s="51" t="str">
        <f t="shared" si="19"/>
        <v/>
      </c>
      <c r="M274" s="59" t="s">
        <v>13</v>
      </c>
      <c r="N274" s="70"/>
      <c r="O274" s="131" t="str">
        <f t="shared" si="20"/>
        <v/>
      </c>
      <c r="P274" s="50" t="str">
        <f t="shared" si="73"/>
        <v/>
      </c>
      <c r="Q274" s="55">
        <f t="shared" ca="1" si="69"/>
        <v>0</v>
      </c>
      <c r="R274" s="52">
        <f t="shared" si="70"/>
        <v>0</v>
      </c>
      <c r="S274" s="6" t="str">
        <f t="shared" ca="1" si="31"/>
        <v/>
      </c>
      <c r="T274" s="55">
        <f t="shared" ca="1" si="25"/>
        <v>0</v>
      </c>
      <c r="U274" s="55">
        <f t="shared" ca="1" si="71"/>
        <v>0</v>
      </c>
      <c r="V274" s="69"/>
      <c r="W274" s="52">
        <f t="shared" si="27"/>
        <v>0</v>
      </c>
      <c r="X274" s="55">
        <f t="shared" ca="1" si="28"/>
        <v>0</v>
      </c>
      <c r="Y274" s="71"/>
      <c r="Z274" s="7"/>
      <c r="AA274" s="58">
        <f t="shared" ca="1" si="72"/>
        <v>0</v>
      </c>
    </row>
    <row r="275" spans="1:27" x14ac:dyDescent="0.25">
      <c r="A275" s="5">
        <v>270</v>
      </c>
      <c r="B275" s="135"/>
      <c r="C275" s="133"/>
      <c r="D275" s="133"/>
      <c r="E275" s="134"/>
      <c r="F275" s="56">
        <f t="shared" ca="1" si="29"/>
        <v>0</v>
      </c>
      <c r="G275" s="136"/>
      <c r="H275" s="6" t="str">
        <f t="shared" ca="1" si="30"/>
        <v/>
      </c>
      <c r="I275" s="55">
        <f t="shared" ca="1" si="17"/>
        <v>0</v>
      </c>
      <c r="J275" s="137"/>
      <c r="K275" s="53" t="str">
        <f t="shared" si="68"/>
        <v/>
      </c>
      <c r="L275" s="51" t="str">
        <f t="shared" si="19"/>
        <v/>
      </c>
      <c r="M275" s="59" t="s">
        <v>13</v>
      </c>
      <c r="N275" s="70"/>
      <c r="O275" s="131" t="str">
        <f t="shared" si="20"/>
        <v/>
      </c>
      <c r="P275" s="50" t="str">
        <f t="shared" si="73"/>
        <v/>
      </c>
      <c r="Q275" s="55">
        <f t="shared" ca="1" si="69"/>
        <v>0</v>
      </c>
      <c r="R275" s="52">
        <f t="shared" si="70"/>
        <v>0</v>
      </c>
      <c r="S275" s="6" t="str">
        <f t="shared" ca="1" si="31"/>
        <v/>
      </c>
      <c r="T275" s="55">
        <f t="shared" ca="1" si="25"/>
        <v>0</v>
      </c>
      <c r="U275" s="55">
        <f t="shared" ca="1" si="71"/>
        <v>0</v>
      </c>
      <c r="V275" s="69"/>
      <c r="W275" s="52">
        <f t="shared" si="27"/>
        <v>0</v>
      </c>
      <c r="X275" s="55">
        <f t="shared" ca="1" si="28"/>
        <v>0</v>
      </c>
      <c r="Y275" s="71"/>
      <c r="Z275" s="7"/>
      <c r="AA275" s="58">
        <f t="shared" ca="1" si="72"/>
        <v>0</v>
      </c>
    </row>
    <row r="276" spans="1:27" x14ac:dyDescent="0.25">
      <c r="A276" s="5">
        <v>271</v>
      </c>
      <c r="B276" s="135"/>
      <c r="C276" s="133"/>
      <c r="D276" s="133"/>
      <c r="E276" s="134"/>
      <c r="F276" s="56">
        <f t="shared" ca="1" si="29"/>
        <v>0</v>
      </c>
      <c r="G276" s="136"/>
      <c r="H276" s="6" t="str">
        <f t="shared" ca="1" si="30"/>
        <v/>
      </c>
      <c r="I276" s="55">
        <f t="shared" ca="1" si="17"/>
        <v>0</v>
      </c>
      <c r="J276" s="137"/>
      <c r="K276" s="53" t="str">
        <f t="shared" si="68"/>
        <v/>
      </c>
      <c r="L276" s="51" t="str">
        <f t="shared" si="19"/>
        <v/>
      </c>
      <c r="M276" s="59" t="s">
        <v>13</v>
      </c>
      <c r="N276" s="70"/>
      <c r="O276" s="131" t="str">
        <f t="shared" si="20"/>
        <v/>
      </c>
      <c r="P276" s="50" t="str">
        <f t="shared" si="73"/>
        <v/>
      </c>
      <c r="Q276" s="55">
        <f t="shared" ca="1" si="69"/>
        <v>0</v>
      </c>
      <c r="R276" s="52">
        <f t="shared" si="70"/>
        <v>0</v>
      </c>
      <c r="S276" s="6" t="str">
        <f t="shared" ca="1" si="31"/>
        <v/>
      </c>
      <c r="T276" s="55">
        <f t="shared" ca="1" si="25"/>
        <v>0</v>
      </c>
      <c r="U276" s="55">
        <f t="shared" ca="1" si="71"/>
        <v>0</v>
      </c>
      <c r="V276" s="69"/>
      <c r="W276" s="52">
        <f t="shared" si="27"/>
        <v>0</v>
      </c>
      <c r="X276" s="55">
        <f t="shared" ca="1" si="28"/>
        <v>0</v>
      </c>
      <c r="Y276" s="71"/>
      <c r="Z276" s="7"/>
      <c r="AA276" s="58">
        <f t="shared" ca="1" si="72"/>
        <v>0</v>
      </c>
    </row>
    <row r="277" spans="1:27" x14ac:dyDescent="0.25">
      <c r="A277" s="5">
        <v>272</v>
      </c>
      <c r="B277" s="135"/>
      <c r="C277" s="133"/>
      <c r="D277" s="133"/>
      <c r="E277" s="134"/>
      <c r="F277" s="56">
        <f t="shared" ca="1" si="29"/>
        <v>0</v>
      </c>
      <c r="G277" s="136"/>
      <c r="H277" s="6" t="str">
        <f t="shared" ca="1" si="30"/>
        <v/>
      </c>
      <c r="I277" s="55">
        <f t="shared" ca="1" si="17"/>
        <v>0</v>
      </c>
      <c r="J277" s="137"/>
      <c r="K277" s="53" t="str">
        <f t="shared" si="68"/>
        <v/>
      </c>
      <c r="L277" s="51" t="str">
        <f t="shared" si="19"/>
        <v/>
      </c>
      <c r="M277" s="59" t="s">
        <v>13</v>
      </c>
      <c r="N277" s="70"/>
      <c r="O277" s="131" t="str">
        <f t="shared" si="20"/>
        <v/>
      </c>
      <c r="P277" s="50" t="str">
        <f t="shared" si="73"/>
        <v/>
      </c>
      <c r="Q277" s="55">
        <f t="shared" ca="1" si="69"/>
        <v>0</v>
      </c>
      <c r="R277" s="52">
        <f t="shared" si="70"/>
        <v>0</v>
      </c>
      <c r="S277" s="6" t="str">
        <f t="shared" ca="1" si="31"/>
        <v/>
      </c>
      <c r="T277" s="55">
        <f t="shared" ca="1" si="25"/>
        <v>0</v>
      </c>
      <c r="U277" s="55">
        <f t="shared" ca="1" si="71"/>
        <v>0</v>
      </c>
      <c r="V277" s="69"/>
      <c r="W277" s="52">
        <f t="shared" si="27"/>
        <v>0</v>
      </c>
      <c r="X277" s="55">
        <f t="shared" ca="1" si="28"/>
        <v>0</v>
      </c>
      <c r="Y277" s="71"/>
      <c r="Z277" s="7"/>
      <c r="AA277" s="58">
        <f t="shared" ca="1" si="72"/>
        <v>0</v>
      </c>
    </row>
    <row r="278" spans="1:27" x14ac:dyDescent="0.25">
      <c r="A278" s="5">
        <v>273</v>
      </c>
      <c r="B278" s="135"/>
      <c r="C278" s="133"/>
      <c r="D278" s="133"/>
      <c r="E278" s="134"/>
      <c r="F278" s="56">
        <f t="shared" ca="1" si="29"/>
        <v>0</v>
      </c>
      <c r="G278" s="136"/>
      <c r="H278" s="6" t="str">
        <f t="shared" ca="1" si="30"/>
        <v/>
      </c>
      <c r="I278" s="55">
        <f t="shared" ca="1" si="17"/>
        <v>0</v>
      </c>
      <c r="J278" s="137"/>
      <c r="K278" s="53" t="str">
        <f t="shared" si="68"/>
        <v/>
      </c>
      <c r="L278" s="51" t="str">
        <f t="shared" si="19"/>
        <v/>
      </c>
      <c r="M278" s="59" t="s">
        <v>13</v>
      </c>
      <c r="N278" s="70"/>
      <c r="O278" s="131" t="str">
        <f t="shared" si="20"/>
        <v/>
      </c>
      <c r="P278" s="50" t="str">
        <f t="shared" si="73"/>
        <v/>
      </c>
      <c r="Q278" s="55">
        <f t="shared" ca="1" si="69"/>
        <v>0</v>
      </c>
      <c r="R278" s="52">
        <f t="shared" si="70"/>
        <v>0</v>
      </c>
      <c r="S278" s="6" t="str">
        <f t="shared" ca="1" si="31"/>
        <v/>
      </c>
      <c r="T278" s="55">
        <f t="shared" ca="1" si="25"/>
        <v>0</v>
      </c>
      <c r="U278" s="55">
        <f t="shared" ca="1" si="71"/>
        <v>0</v>
      </c>
      <c r="V278" s="69"/>
      <c r="W278" s="52">
        <f t="shared" si="27"/>
        <v>0</v>
      </c>
      <c r="X278" s="55">
        <f t="shared" ca="1" si="28"/>
        <v>0</v>
      </c>
      <c r="Y278" s="71"/>
      <c r="Z278" s="7"/>
      <c r="AA278" s="58">
        <f t="shared" ca="1" si="72"/>
        <v>0</v>
      </c>
    </row>
    <row r="279" spans="1:27" x14ac:dyDescent="0.25">
      <c r="A279" s="5">
        <v>274</v>
      </c>
      <c r="B279" s="135"/>
      <c r="C279" s="133"/>
      <c r="D279" s="133"/>
      <c r="E279" s="134"/>
      <c r="F279" s="56">
        <f t="shared" ca="1" si="29"/>
        <v>0</v>
      </c>
      <c r="G279" s="136"/>
      <c r="H279" s="6" t="str">
        <f t="shared" ca="1" si="30"/>
        <v/>
      </c>
      <c r="I279" s="55">
        <f t="shared" ca="1" si="17"/>
        <v>0</v>
      </c>
      <c r="J279" s="137"/>
      <c r="K279" s="53" t="str">
        <f t="shared" si="68"/>
        <v/>
      </c>
      <c r="L279" s="51" t="str">
        <f t="shared" si="19"/>
        <v/>
      </c>
      <c r="M279" s="59" t="s">
        <v>13</v>
      </c>
      <c r="N279" s="70"/>
      <c r="O279" s="131" t="str">
        <f t="shared" si="20"/>
        <v/>
      </c>
      <c r="P279" s="50" t="str">
        <f t="shared" si="73"/>
        <v/>
      </c>
      <c r="Q279" s="55">
        <f t="shared" ca="1" si="69"/>
        <v>0</v>
      </c>
      <c r="R279" s="52">
        <f t="shared" si="70"/>
        <v>0</v>
      </c>
      <c r="S279" s="6" t="str">
        <f t="shared" ca="1" si="31"/>
        <v/>
      </c>
      <c r="T279" s="55">
        <f t="shared" ca="1" si="25"/>
        <v>0</v>
      </c>
      <c r="U279" s="55">
        <f t="shared" ca="1" si="71"/>
        <v>0</v>
      </c>
      <c r="V279" s="69"/>
      <c r="W279" s="52">
        <f t="shared" si="27"/>
        <v>0</v>
      </c>
      <c r="X279" s="55">
        <f t="shared" ca="1" si="28"/>
        <v>0</v>
      </c>
      <c r="Y279" s="71"/>
      <c r="Z279" s="7"/>
      <c r="AA279" s="58">
        <f t="shared" ca="1" si="72"/>
        <v>0</v>
      </c>
    </row>
    <row r="280" spans="1:27" x14ac:dyDescent="0.25">
      <c r="A280" s="5">
        <v>275</v>
      </c>
      <c r="B280" s="135"/>
      <c r="C280" s="133"/>
      <c r="D280" s="133"/>
      <c r="E280" s="134"/>
      <c r="F280" s="56">
        <f t="shared" ca="1" si="29"/>
        <v>0</v>
      </c>
      <c r="G280" s="136"/>
      <c r="H280" s="6" t="str">
        <f t="shared" ca="1" si="30"/>
        <v/>
      </c>
      <c r="I280" s="55">
        <f t="shared" ca="1" si="17"/>
        <v>0</v>
      </c>
      <c r="J280" s="137"/>
      <c r="K280" s="53" t="str">
        <f t="shared" si="68"/>
        <v/>
      </c>
      <c r="L280" s="51" t="str">
        <f t="shared" si="19"/>
        <v/>
      </c>
      <c r="M280" s="59" t="s">
        <v>13</v>
      </c>
      <c r="N280" s="70"/>
      <c r="O280" s="131" t="str">
        <f t="shared" si="20"/>
        <v/>
      </c>
      <c r="P280" s="50" t="str">
        <f t="shared" si="73"/>
        <v/>
      </c>
      <c r="Q280" s="55">
        <f t="shared" ca="1" si="69"/>
        <v>0</v>
      </c>
      <c r="R280" s="52">
        <f t="shared" si="70"/>
        <v>0</v>
      </c>
      <c r="S280" s="6" t="str">
        <f t="shared" ca="1" si="31"/>
        <v/>
      </c>
      <c r="T280" s="55">
        <f t="shared" ca="1" si="25"/>
        <v>0</v>
      </c>
      <c r="U280" s="55">
        <f t="shared" ca="1" si="71"/>
        <v>0</v>
      </c>
      <c r="V280" s="69"/>
      <c r="W280" s="52">
        <f t="shared" si="27"/>
        <v>0</v>
      </c>
      <c r="X280" s="55">
        <f t="shared" ca="1" si="28"/>
        <v>0</v>
      </c>
      <c r="Y280" s="71"/>
      <c r="Z280" s="7"/>
      <c r="AA280" s="58">
        <f t="shared" ca="1" si="72"/>
        <v>0</v>
      </c>
    </row>
    <row r="281" spans="1:27" x14ac:dyDescent="0.25">
      <c r="A281" s="5">
        <v>276</v>
      </c>
      <c r="B281" s="135"/>
      <c r="C281" s="133"/>
      <c r="D281" s="133"/>
      <c r="E281" s="134"/>
      <c r="F281" s="56">
        <f t="shared" ca="1" si="29"/>
        <v>0</v>
      </c>
      <c r="G281" s="136"/>
      <c r="H281" s="6" t="str">
        <f t="shared" ca="1" si="30"/>
        <v/>
      </c>
      <c r="I281" s="55">
        <f t="shared" ca="1" si="17"/>
        <v>0</v>
      </c>
      <c r="J281" s="137"/>
      <c r="K281" s="53" t="str">
        <f t="shared" si="68"/>
        <v/>
      </c>
      <c r="L281" s="51" t="str">
        <f t="shared" si="19"/>
        <v/>
      </c>
      <c r="M281" s="59" t="s">
        <v>13</v>
      </c>
      <c r="N281" s="70"/>
      <c r="O281" s="131" t="str">
        <f t="shared" si="20"/>
        <v/>
      </c>
      <c r="P281" s="50" t="str">
        <f t="shared" si="73"/>
        <v/>
      </c>
      <c r="Q281" s="55">
        <f t="shared" ca="1" si="69"/>
        <v>0</v>
      </c>
      <c r="R281" s="52">
        <f t="shared" si="70"/>
        <v>0</v>
      </c>
      <c r="S281" s="6" t="str">
        <f t="shared" ca="1" si="31"/>
        <v/>
      </c>
      <c r="T281" s="55">
        <f t="shared" ca="1" si="25"/>
        <v>0</v>
      </c>
      <c r="U281" s="55">
        <f t="shared" ca="1" si="71"/>
        <v>0</v>
      </c>
      <c r="V281" s="69"/>
      <c r="W281" s="52">
        <f t="shared" si="27"/>
        <v>0</v>
      </c>
      <c r="X281" s="55">
        <f t="shared" ca="1" si="28"/>
        <v>0</v>
      </c>
      <c r="Y281" s="71"/>
      <c r="Z281" s="7"/>
      <c r="AA281" s="58">
        <f t="shared" ca="1" si="72"/>
        <v>0</v>
      </c>
    </row>
    <row r="282" spans="1:27" x14ac:dyDescent="0.25">
      <c r="A282" s="5">
        <v>277</v>
      </c>
      <c r="B282" s="135"/>
      <c r="C282" s="133"/>
      <c r="D282" s="133"/>
      <c r="E282" s="134"/>
      <c r="F282" s="56">
        <f t="shared" ca="1" si="29"/>
        <v>0</v>
      </c>
      <c r="G282" s="136"/>
      <c r="H282" s="6" t="str">
        <f t="shared" ca="1" si="30"/>
        <v/>
      </c>
      <c r="I282" s="55">
        <f t="shared" ca="1" si="17"/>
        <v>0</v>
      </c>
      <c r="J282" s="137"/>
      <c r="K282" s="53" t="str">
        <f t="shared" si="68"/>
        <v/>
      </c>
      <c r="L282" s="51" t="str">
        <f t="shared" si="19"/>
        <v/>
      </c>
      <c r="M282" s="59" t="s">
        <v>13</v>
      </c>
      <c r="N282" s="70"/>
      <c r="O282" s="131" t="str">
        <f t="shared" si="20"/>
        <v/>
      </c>
      <c r="P282" s="50" t="str">
        <f t="shared" si="73"/>
        <v/>
      </c>
      <c r="Q282" s="55">
        <f t="shared" ca="1" si="69"/>
        <v>0</v>
      </c>
      <c r="R282" s="52">
        <f t="shared" si="70"/>
        <v>0</v>
      </c>
      <c r="S282" s="6" t="str">
        <f t="shared" ca="1" si="31"/>
        <v/>
      </c>
      <c r="T282" s="55">
        <f t="shared" ca="1" si="25"/>
        <v>0</v>
      </c>
      <c r="U282" s="55">
        <f t="shared" ca="1" si="71"/>
        <v>0</v>
      </c>
      <c r="V282" s="69"/>
      <c r="W282" s="52">
        <f t="shared" si="27"/>
        <v>0</v>
      </c>
      <c r="X282" s="55">
        <f t="shared" ca="1" si="28"/>
        <v>0</v>
      </c>
      <c r="Y282" s="71"/>
      <c r="Z282" s="7"/>
      <c r="AA282" s="58">
        <f t="shared" ca="1" si="72"/>
        <v>0</v>
      </c>
    </row>
    <row r="283" spans="1:27" x14ac:dyDescent="0.25">
      <c r="A283" s="5">
        <v>278</v>
      </c>
      <c r="B283" s="135"/>
      <c r="C283" s="133"/>
      <c r="D283" s="133"/>
      <c r="E283" s="134"/>
      <c r="F283" s="56">
        <f t="shared" ca="1" si="29"/>
        <v>0</v>
      </c>
      <c r="G283" s="136"/>
      <c r="H283" s="6" t="str">
        <f t="shared" ca="1" si="30"/>
        <v/>
      </c>
      <c r="I283" s="55">
        <f t="shared" ca="1" si="17"/>
        <v>0</v>
      </c>
      <c r="J283" s="137"/>
      <c r="K283" s="53" t="str">
        <f t="shared" si="68"/>
        <v/>
      </c>
      <c r="L283" s="51" t="str">
        <f t="shared" si="19"/>
        <v/>
      </c>
      <c r="M283" s="59" t="s">
        <v>13</v>
      </c>
      <c r="N283" s="70"/>
      <c r="O283" s="131" t="str">
        <f t="shared" si="20"/>
        <v/>
      </c>
      <c r="P283" s="50" t="str">
        <f t="shared" si="73"/>
        <v/>
      </c>
      <c r="Q283" s="55">
        <f t="shared" ca="1" si="69"/>
        <v>0</v>
      </c>
      <c r="R283" s="52">
        <f t="shared" si="70"/>
        <v>0</v>
      </c>
      <c r="S283" s="6" t="str">
        <f t="shared" ca="1" si="31"/>
        <v/>
      </c>
      <c r="T283" s="55">
        <f t="shared" ca="1" si="25"/>
        <v>0</v>
      </c>
      <c r="U283" s="55">
        <f t="shared" ca="1" si="71"/>
        <v>0</v>
      </c>
      <c r="V283" s="69"/>
      <c r="W283" s="52">
        <f t="shared" si="27"/>
        <v>0</v>
      </c>
      <c r="X283" s="55">
        <f t="shared" ca="1" si="28"/>
        <v>0</v>
      </c>
      <c r="Y283" s="71"/>
      <c r="Z283" s="7"/>
      <c r="AA283" s="58">
        <f t="shared" ca="1" si="72"/>
        <v>0</v>
      </c>
    </row>
    <row r="284" spans="1:27" x14ac:dyDescent="0.25">
      <c r="A284" s="5">
        <v>279</v>
      </c>
      <c r="B284" s="135"/>
      <c r="C284" s="133"/>
      <c r="D284" s="133"/>
      <c r="E284" s="134"/>
      <c r="F284" s="56">
        <f t="shared" ca="1" si="29"/>
        <v>0</v>
      </c>
      <c r="G284" s="136"/>
      <c r="H284" s="6" t="str">
        <f t="shared" ca="1" si="30"/>
        <v/>
      </c>
      <c r="I284" s="55">
        <f t="shared" ca="1" si="17"/>
        <v>0</v>
      </c>
      <c r="J284" s="137"/>
      <c r="K284" s="53" t="str">
        <f t="shared" si="68"/>
        <v/>
      </c>
      <c r="L284" s="51" t="str">
        <f t="shared" si="19"/>
        <v/>
      </c>
      <c r="M284" s="59" t="s">
        <v>13</v>
      </c>
      <c r="N284" s="70"/>
      <c r="O284" s="131" t="str">
        <f t="shared" si="20"/>
        <v/>
      </c>
      <c r="P284" s="50" t="str">
        <f t="shared" si="73"/>
        <v/>
      </c>
      <c r="Q284" s="55">
        <f t="shared" ca="1" si="69"/>
        <v>0</v>
      </c>
      <c r="R284" s="52">
        <f t="shared" si="70"/>
        <v>0</v>
      </c>
      <c r="S284" s="6" t="str">
        <f t="shared" ca="1" si="31"/>
        <v/>
      </c>
      <c r="T284" s="55">
        <f t="shared" ca="1" si="25"/>
        <v>0</v>
      </c>
      <c r="U284" s="55">
        <f t="shared" ca="1" si="71"/>
        <v>0</v>
      </c>
      <c r="V284" s="69"/>
      <c r="W284" s="52">
        <f t="shared" si="27"/>
        <v>0</v>
      </c>
      <c r="X284" s="55">
        <f t="shared" ca="1" si="28"/>
        <v>0</v>
      </c>
      <c r="Y284" s="71"/>
      <c r="Z284" s="7"/>
      <c r="AA284" s="58">
        <f t="shared" ca="1" si="72"/>
        <v>0</v>
      </c>
    </row>
    <row r="285" spans="1:27" x14ac:dyDescent="0.25">
      <c r="A285" s="5">
        <v>280</v>
      </c>
      <c r="B285" s="135"/>
      <c r="C285" s="133"/>
      <c r="D285" s="133"/>
      <c r="E285" s="134"/>
      <c r="F285" s="56">
        <f t="shared" ca="1" si="29"/>
        <v>0</v>
      </c>
      <c r="G285" s="136"/>
      <c r="H285" s="6" t="str">
        <f t="shared" ca="1" si="30"/>
        <v/>
      </c>
      <c r="I285" s="55">
        <f t="shared" ca="1" si="17"/>
        <v>0</v>
      </c>
      <c r="J285" s="137"/>
      <c r="K285" s="53" t="str">
        <f t="shared" si="68"/>
        <v/>
      </c>
      <c r="L285" s="51" t="str">
        <f t="shared" si="19"/>
        <v/>
      </c>
      <c r="M285" s="59" t="s">
        <v>13</v>
      </c>
      <c r="N285" s="70"/>
      <c r="O285" s="131" t="str">
        <f t="shared" si="20"/>
        <v/>
      </c>
      <c r="P285" s="50" t="str">
        <f t="shared" si="73"/>
        <v/>
      </c>
      <c r="Q285" s="55">
        <f t="shared" ca="1" si="69"/>
        <v>0</v>
      </c>
      <c r="R285" s="52">
        <f t="shared" si="70"/>
        <v>0</v>
      </c>
      <c r="S285" s="6" t="str">
        <f t="shared" ca="1" si="31"/>
        <v/>
      </c>
      <c r="T285" s="55">
        <f t="shared" ca="1" si="25"/>
        <v>0</v>
      </c>
      <c r="U285" s="55">
        <f t="shared" ca="1" si="71"/>
        <v>0</v>
      </c>
      <c r="V285" s="69"/>
      <c r="W285" s="52">
        <f t="shared" si="27"/>
        <v>0</v>
      </c>
      <c r="X285" s="55">
        <f t="shared" ca="1" si="28"/>
        <v>0</v>
      </c>
      <c r="Y285" s="71"/>
      <c r="Z285" s="7"/>
      <c r="AA285" s="58">
        <f t="shared" ca="1" si="72"/>
        <v>0</v>
      </c>
    </row>
    <row r="286" spans="1:27" x14ac:dyDescent="0.25">
      <c r="A286" s="5">
        <v>281</v>
      </c>
      <c r="B286" s="135"/>
      <c r="C286" s="133"/>
      <c r="D286" s="133"/>
      <c r="E286" s="134"/>
      <c r="F286" s="56">
        <f t="shared" ca="1" si="29"/>
        <v>0</v>
      </c>
      <c r="G286" s="136"/>
      <c r="H286" s="6" t="str">
        <f t="shared" ca="1" si="30"/>
        <v/>
      </c>
      <c r="I286" s="55">
        <f t="shared" ca="1" si="17"/>
        <v>0</v>
      </c>
      <c r="J286" s="137"/>
      <c r="K286" s="53" t="str">
        <f t="shared" si="68"/>
        <v/>
      </c>
      <c r="L286" s="51" t="str">
        <f t="shared" si="19"/>
        <v/>
      </c>
      <c r="M286" s="59" t="s">
        <v>13</v>
      </c>
      <c r="N286" s="70"/>
      <c r="O286" s="131" t="str">
        <f t="shared" si="20"/>
        <v/>
      </c>
      <c r="P286" s="50" t="str">
        <f t="shared" si="73"/>
        <v/>
      </c>
      <c r="Q286" s="55">
        <f t="shared" ca="1" si="69"/>
        <v>0</v>
      </c>
      <c r="R286" s="52">
        <f t="shared" si="70"/>
        <v>0</v>
      </c>
      <c r="S286" s="6" t="str">
        <f t="shared" ca="1" si="31"/>
        <v/>
      </c>
      <c r="T286" s="55">
        <f t="shared" ca="1" si="25"/>
        <v>0</v>
      </c>
      <c r="U286" s="55">
        <f t="shared" ca="1" si="71"/>
        <v>0</v>
      </c>
      <c r="V286" s="69"/>
      <c r="W286" s="52">
        <f t="shared" si="27"/>
        <v>0</v>
      </c>
      <c r="X286" s="55">
        <f t="shared" ca="1" si="28"/>
        <v>0</v>
      </c>
      <c r="Y286" s="71"/>
      <c r="Z286" s="7"/>
      <c r="AA286" s="58">
        <f t="shared" ca="1" si="72"/>
        <v>0</v>
      </c>
    </row>
    <row r="287" spans="1:27" x14ac:dyDescent="0.25">
      <c r="A287" s="5">
        <v>282</v>
      </c>
      <c r="B287" s="135"/>
      <c r="C287" s="133"/>
      <c r="D287" s="133"/>
      <c r="E287" s="134"/>
      <c r="F287" s="56">
        <f t="shared" ca="1" si="29"/>
        <v>0</v>
      </c>
      <c r="G287" s="136"/>
      <c r="H287" s="6" t="str">
        <f t="shared" ca="1" si="30"/>
        <v/>
      </c>
      <c r="I287" s="55">
        <f t="shared" ca="1" si="17"/>
        <v>0</v>
      </c>
      <c r="J287" s="137"/>
      <c r="K287" s="53" t="str">
        <f t="shared" si="68"/>
        <v/>
      </c>
      <c r="L287" s="51" t="str">
        <f t="shared" si="19"/>
        <v/>
      </c>
      <c r="M287" s="59" t="s">
        <v>13</v>
      </c>
      <c r="N287" s="70"/>
      <c r="O287" s="131" t="str">
        <f t="shared" si="20"/>
        <v/>
      </c>
      <c r="P287" s="50" t="str">
        <f t="shared" si="73"/>
        <v/>
      </c>
      <c r="Q287" s="55">
        <f t="shared" ca="1" si="69"/>
        <v>0</v>
      </c>
      <c r="R287" s="52">
        <f t="shared" si="70"/>
        <v>0</v>
      </c>
      <c r="S287" s="6" t="str">
        <f t="shared" ca="1" si="31"/>
        <v/>
      </c>
      <c r="T287" s="55">
        <f t="shared" ca="1" si="25"/>
        <v>0</v>
      </c>
      <c r="U287" s="55">
        <f t="shared" ca="1" si="71"/>
        <v>0</v>
      </c>
      <c r="V287" s="69"/>
      <c r="W287" s="52">
        <f t="shared" si="27"/>
        <v>0</v>
      </c>
      <c r="X287" s="55">
        <f t="shared" ca="1" si="28"/>
        <v>0</v>
      </c>
      <c r="Y287" s="71"/>
      <c r="Z287" s="7"/>
      <c r="AA287" s="58">
        <f t="shared" ca="1" si="72"/>
        <v>0</v>
      </c>
    </row>
    <row r="288" spans="1:27" x14ac:dyDescent="0.25">
      <c r="A288" s="5">
        <v>283</v>
      </c>
      <c r="B288" s="135"/>
      <c r="C288" s="133"/>
      <c r="D288" s="133"/>
      <c r="E288" s="134"/>
      <c r="F288" s="56">
        <f t="shared" ca="1" si="29"/>
        <v>0</v>
      </c>
      <c r="G288" s="136"/>
      <c r="H288" s="6" t="str">
        <f t="shared" ca="1" si="30"/>
        <v/>
      </c>
      <c r="I288" s="55">
        <f t="shared" ca="1" si="17"/>
        <v>0</v>
      </c>
      <c r="J288" s="137"/>
      <c r="K288" s="53" t="str">
        <f t="shared" si="68"/>
        <v/>
      </c>
      <c r="L288" s="51" t="str">
        <f t="shared" si="19"/>
        <v/>
      </c>
      <c r="M288" s="59" t="s">
        <v>13</v>
      </c>
      <c r="N288" s="70"/>
      <c r="O288" s="131" t="str">
        <f t="shared" si="20"/>
        <v/>
      </c>
      <c r="P288" s="50" t="str">
        <f t="shared" si="73"/>
        <v/>
      </c>
      <c r="Q288" s="55">
        <f t="shared" ca="1" si="69"/>
        <v>0</v>
      </c>
      <c r="R288" s="52">
        <f t="shared" si="70"/>
        <v>0</v>
      </c>
      <c r="S288" s="6" t="str">
        <f t="shared" ca="1" si="31"/>
        <v/>
      </c>
      <c r="T288" s="55">
        <f t="shared" ca="1" si="25"/>
        <v>0</v>
      </c>
      <c r="U288" s="55">
        <f t="shared" ca="1" si="71"/>
        <v>0</v>
      </c>
      <c r="V288" s="69"/>
      <c r="W288" s="52">
        <f t="shared" si="27"/>
        <v>0</v>
      </c>
      <c r="X288" s="55">
        <f t="shared" ca="1" si="28"/>
        <v>0</v>
      </c>
      <c r="Y288" s="71"/>
      <c r="Z288" s="7"/>
      <c r="AA288" s="58">
        <f t="shared" ca="1" si="72"/>
        <v>0</v>
      </c>
    </row>
    <row r="289" spans="1:28" x14ac:dyDescent="0.25">
      <c r="A289" s="5">
        <v>284</v>
      </c>
      <c r="B289" s="135"/>
      <c r="C289" s="133"/>
      <c r="D289" s="133"/>
      <c r="E289" s="134"/>
      <c r="F289" s="56">
        <f t="shared" ca="1" si="29"/>
        <v>0</v>
      </c>
      <c r="G289" s="136"/>
      <c r="H289" s="6" t="str">
        <f t="shared" ca="1" si="30"/>
        <v/>
      </c>
      <c r="I289" s="55">
        <f t="shared" ca="1" si="17"/>
        <v>0</v>
      </c>
      <c r="J289" s="137"/>
      <c r="K289" s="53" t="str">
        <f t="shared" si="68"/>
        <v/>
      </c>
      <c r="L289" s="51" t="str">
        <f t="shared" si="19"/>
        <v/>
      </c>
      <c r="M289" s="59" t="s">
        <v>13</v>
      </c>
      <c r="N289" s="70"/>
      <c r="O289" s="131" t="str">
        <f t="shared" si="20"/>
        <v/>
      </c>
      <c r="P289" s="50" t="str">
        <f t="shared" si="73"/>
        <v/>
      </c>
      <c r="Q289" s="55">
        <f t="shared" ca="1" si="69"/>
        <v>0</v>
      </c>
      <c r="R289" s="52">
        <f t="shared" si="70"/>
        <v>0</v>
      </c>
      <c r="S289" s="6" t="str">
        <f t="shared" ca="1" si="31"/>
        <v/>
      </c>
      <c r="T289" s="55">
        <f t="shared" ca="1" si="25"/>
        <v>0</v>
      </c>
      <c r="U289" s="55">
        <f t="shared" ca="1" si="71"/>
        <v>0</v>
      </c>
      <c r="V289" s="69"/>
      <c r="W289" s="52">
        <f t="shared" si="27"/>
        <v>0</v>
      </c>
      <c r="X289" s="55">
        <f t="shared" ca="1" si="28"/>
        <v>0</v>
      </c>
      <c r="Y289" s="71"/>
      <c r="Z289" s="7"/>
      <c r="AA289" s="58">
        <f t="shared" ca="1" si="72"/>
        <v>0</v>
      </c>
    </row>
    <row r="290" spans="1:28" x14ac:dyDescent="0.25">
      <c r="A290" s="5">
        <v>285</v>
      </c>
      <c r="B290" s="135"/>
      <c r="C290" s="133"/>
      <c r="D290" s="133"/>
      <c r="E290" s="134"/>
      <c r="F290" s="56">
        <f t="shared" ca="1" si="29"/>
        <v>0</v>
      </c>
      <c r="G290" s="136"/>
      <c r="H290" s="6" t="str">
        <f t="shared" ca="1" si="30"/>
        <v/>
      </c>
      <c r="I290" s="55">
        <f t="shared" ref="I290:I347" ca="1" si="74">F290*G290</f>
        <v>0</v>
      </c>
      <c r="J290" s="137"/>
      <c r="K290" s="53" t="str">
        <f t="shared" si="68"/>
        <v/>
      </c>
      <c r="L290" s="51" t="str">
        <f t="shared" ref="L290:L347" si="75">IF(ISBLANK(D290),"",D290)</f>
        <v/>
      </c>
      <c r="M290" s="59" t="s">
        <v>13</v>
      </c>
      <c r="N290" s="70"/>
      <c r="O290" s="131" t="str">
        <f t="shared" ref="O290:O347" si="76">IF(ISBLANK(B290),"",B290)</f>
        <v/>
      </c>
      <c r="P290" s="50" t="str">
        <f t="shared" si="73"/>
        <v/>
      </c>
      <c r="Q290" s="55">
        <f t="shared" ca="1" si="69"/>
        <v>0</v>
      </c>
      <c r="R290" s="52">
        <f t="shared" si="70"/>
        <v>0</v>
      </c>
      <c r="S290" s="6" t="str">
        <f t="shared" ca="1" si="31"/>
        <v/>
      </c>
      <c r="T290" s="55">
        <f t="shared" ref="T290:T347" ca="1" si="77">R290*Q290</f>
        <v>0</v>
      </c>
      <c r="U290" s="55">
        <f t="shared" ca="1" si="71"/>
        <v>0</v>
      </c>
      <c r="V290" s="69"/>
      <c r="W290" s="52">
        <f t="shared" ref="W290:W347" si="78">R290</f>
        <v>0</v>
      </c>
      <c r="X290" s="55">
        <f t="shared" ref="X290:X347" ca="1" si="79">W290*Q290</f>
        <v>0</v>
      </c>
      <c r="Y290" s="71"/>
      <c r="Z290" s="7"/>
      <c r="AA290" s="58">
        <f t="shared" ca="1" si="72"/>
        <v>0</v>
      </c>
      <c r="AB290" s="12"/>
    </row>
    <row r="291" spans="1:28" x14ac:dyDescent="0.25">
      <c r="A291" s="5">
        <v>286</v>
      </c>
      <c r="B291" s="135"/>
      <c r="C291" s="133"/>
      <c r="D291" s="133"/>
      <c r="E291" s="134"/>
      <c r="F291" s="56">
        <f t="shared" ca="1" si="29"/>
        <v>0</v>
      </c>
      <c r="G291" s="136"/>
      <c r="H291" s="6" t="str">
        <f t="shared" ca="1" si="30"/>
        <v/>
      </c>
      <c r="I291" s="55">
        <f t="shared" ca="1" si="74"/>
        <v>0</v>
      </c>
      <c r="J291" s="137"/>
      <c r="K291" s="53" t="str">
        <f t="shared" si="68"/>
        <v/>
      </c>
      <c r="L291" s="51" t="str">
        <f t="shared" si="75"/>
        <v/>
      </c>
      <c r="M291" s="59" t="s">
        <v>13</v>
      </c>
      <c r="N291" s="70"/>
      <c r="O291" s="131" t="str">
        <f t="shared" si="76"/>
        <v/>
      </c>
      <c r="P291" s="50" t="str">
        <f t="shared" si="73"/>
        <v/>
      </c>
      <c r="Q291" s="55">
        <f t="shared" ca="1" si="69"/>
        <v>0</v>
      </c>
      <c r="R291" s="52">
        <f t="shared" si="70"/>
        <v>0</v>
      </c>
      <c r="S291" s="6" t="str">
        <f t="shared" ca="1" si="31"/>
        <v/>
      </c>
      <c r="T291" s="55">
        <f t="shared" ca="1" si="77"/>
        <v>0</v>
      </c>
      <c r="U291" s="55">
        <f t="shared" ca="1" si="71"/>
        <v>0</v>
      </c>
      <c r="V291" s="69"/>
      <c r="W291" s="52">
        <f t="shared" si="78"/>
        <v>0</v>
      </c>
      <c r="X291" s="55">
        <f t="shared" ca="1" si="79"/>
        <v>0</v>
      </c>
      <c r="Y291" s="71"/>
      <c r="Z291" s="7"/>
      <c r="AA291" s="58">
        <f t="shared" ca="1" si="72"/>
        <v>0</v>
      </c>
      <c r="AB291" s="12"/>
    </row>
    <row r="292" spans="1:28" x14ac:dyDescent="0.25">
      <c r="A292" s="5">
        <v>287</v>
      </c>
      <c r="B292" s="135"/>
      <c r="C292" s="133"/>
      <c r="D292" s="133"/>
      <c r="E292" s="134"/>
      <c r="F292" s="56">
        <f t="shared" ca="1" si="29"/>
        <v>0</v>
      </c>
      <c r="G292" s="136"/>
      <c r="H292" s="6" t="str">
        <f t="shared" ca="1" si="30"/>
        <v/>
      </c>
      <c r="I292" s="55">
        <f t="shared" ca="1" si="74"/>
        <v>0</v>
      </c>
      <c r="J292" s="137"/>
      <c r="K292" s="53" t="str">
        <f t="shared" si="68"/>
        <v/>
      </c>
      <c r="L292" s="51" t="str">
        <f t="shared" si="75"/>
        <v/>
      </c>
      <c r="M292" s="59" t="s">
        <v>13</v>
      </c>
      <c r="N292" s="70"/>
      <c r="O292" s="131" t="str">
        <f t="shared" si="76"/>
        <v/>
      </c>
      <c r="P292" s="50" t="str">
        <f t="shared" si="73"/>
        <v/>
      </c>
      <c r="Q292" s="55">
        <f t="shared" ca="1" si="69"/>
        <v>0</v>
      </c>
      <c r="R292" s="52">
        <f t="shared" si="70"/>
        <v>0</v>
      </c>
      <c r="S292" s="6" t="str">
        <f t="shared" ca="1" si="31"/>
        <v/>
      </c>
      <c r="T292" s="55">
        <f t="shared" ca="1" si="77"/>
        <v>0</v>
      </c>
      <c r="U292" s="55">
        <f t="shared" ca="1" si="71"/>
        <v>0</v>
      </c>
      <c r="V292" s="69"/>
      <c r="W292" s="52">
        <f t="shared" si="78"/>
        <v>0</v>
      </c>
      <c r="X292" s="55">
        <f t="shared" ca="1" si="79"/>
        <v>0</v>
      </c>
      <c r="Y292" s="71"/>
      <c r="Z292" s="7"/>
      <c r="AA292" s="58">
        <f t="shared" ca="1" si="72"/>
        <v>0</v>
      </c>
      <c r="AB292" s="12"/>
    </row>
    <row r="293" spans="1:28" x14ac:dyDescent="0.25">
      <c r="A293" s="5">
        <v>288</v>
      </c>
      <c r="B293" s="135"/>
      <c r="C293" s="133"/>
      <c r="D293" s="133"/>
      <c r="E293" s="134"/>
      <c r="F293" s="56">
        <f t="shared" ca="1" si="29"/>
        <v>0</v>
      </c>
      <c r="G293" s="136"/>
      <c r="H293" s="6" t="str">
        <f t="shared" ca="1" si="30"/>
        <v/>
      </c>
      <c r="I293" s="55">
        <f t="shared" ca="1" si="74"/>
        <v>0</v>
      </c>
      <c r="J293" s="137"/>
      <c r="K293" s="53" t="str">
        <f t="shared" si="68"/>
        <v/>
      </c>
      <c r="L293" s="51" t="str">
        <f t="shared" si="75"/>
        <v/>
      </c>
      <c r="M293" s="59" t="s">
        <v>13</v>
      </c>
      <c r="N293" s="70"/>
      <c r="O293" s="131" t="str">
        <f t="shared" si="76"/>
        <v/>
      </c>
      <c r="P293" s="50" t="str">
        <f t="shared" si="73"/>
        <v/>
      </c>
      <c r="Q293" s="55">
        <f t="shared" ca="1" si="69"/>
        <v>0</v>
      </c>
      <c r="R293" s="52">
        <f t="shared" si="70"/>
        <v>0</v>
      </c>
      <c r="S293" s="6" t="str">
        <f t="shared" ca="1" si="31"/>
        <v/>
      </c>
      <c r="T293" s="55">
        <f t="shared" ca="1" si="77"/>
        <v>0</v>
      </c>
      <c r="U293" s="55">
        <f t="shared" ca="1" si="71"/>
        <v>0</v>
      </c>
      <c r="V293" s="69"/>
      <c r="W293" s="52">
        <f t="shared" si="78"/>
        <v>0</v>
      </c>
      <c r="X293" s="55">
        <f t="shared" ca="1" si="79"/>
        <v>0</v>
      </c>
      <c r="Y293" s="71"/>
      <c r="Z293" s="7"/>
      <c r="AA293" s="58">
        <f t="shared" ca="1" si="72"/>
        <v>0</v>
      </c>
      <c r="AB293" s="13"/>
    </row>
    <row r="294" spans="1:28" x14ac:dyDescent="0.25">
      <c r="A294" s="5">
        <v>289</v>
      </c>
      <c r="B294" s="135"/>
      <c r="C294" s="133"/>
      <c r="D294" s="133"/>
      <c r="E294" s="134"/>
      <c r="F294" s="56">
        <f t="shared" ca="1" si="29"/>
        <v>0</v>
      </c>
      <c r="G294" s="136"/>
      <c r="H294" s="6" t="str">
        <f t="shared" ca="1" si="30"/>
        <v/>
      </c>
      <c r="I294" s="55">
        <f t="shared" ca="1" si="74"/>
        <v>0</v>
      </c>
      <c r="J294" s="137"/>
      <c r="K294" s="53" t="str">
        <f t="shared" si="68"/>
        <v/>
      </c>
      <c r="L294" s="51" t="str">
        <f t="shared" si="75"/>
        <v/>
      </c>
      <c r="M294" s="59" t="s">
        <v>13</v>
      </c>
      <c r="N294" s="70"/>
      <c r="O294" s="131" t="str">
        <f t="shared" si="76"/>
        <v/>
      </c>
      <c r="P294" s="50" t="str">
        <f t="shared" si="73"/>
        <v/>
      </c>
      <c r="Q294" s="55">
        <f t="shared" ca="1" si="69"/>
        <v>0</v>
      </c>
      <c r="R294" s="52">
        <f t="shared" si="70"/>
        <v>0</v>
      </c>
      <c r="S294" s="6" t="str">
        <f t="shared" ca="1" si="31"/>
        <v/>
      </c>
      <c r="T294" s="55">
        <f t="shared" ca="1" si="77"/>
        <v>0</v>
      </c>
      <c r="U294" s="55">
        <f t="shared" ca="1" si="71"/>
        <v>0</v>
      </c>
      <c r="V294" s="69"/>
      <c r="W294" s="52">
        <f t="shared" si="78"/>
        <v>0</v>
      </c>
      <c r="X294" s="55">
        <f t="shared" ca="1" si="79"/>
        <v>0</v>
      </c>
      <c r="Y294" s="71"/>
      <c r="Z294" s="7"/>
      <c r="AA294" s="58">
        <f t="shared" ca="1" si="72"/>
        <v>0</v>
      </c>
      <c r="AB294" s="13"/>
    </row>
    <row r="295" spans="1:28" x14ac:dyDescent="0.25">
      <c r="A295" s="5">
        <v>290</v>
      </c>
      <c r="B295" s="135"/>
      <c r="C295" s="133"/>
      <c r="D295" s="133"/>
      <c r="E295" s="134"/>
      <c r="F295" s="56">
        <f t="shared" ca="1" si="29"/>
        <v>0</v>
      </c>
      <c r="G295" s="136"/>
      <c r="H295" s="6" t="str">
        <f t="shared" ca="1" si="30"/>
        <v/>
      </c>
      <c r="I295" s="55">
        <f t="shared" ca="1" si="74"/>
        <v>0</v>
      </c>
      <c r="J295" s="137"/>
      <c r="K295" s="53" t="str">
        <f t="shared" si="68"/>
        <v/>
      </c>
      <c r="L295" s="51" t="str">
        <f t="shared" si="75"/>
        <v/>
      </c>
      <c r="M295" s="59" t="s">
        <v>13</v>
      </c>
      <c r="N295" s="70"/>
      <c r="O295" s="131" t="str">
        <f t="shared" si="76"/>
        <v/>
      </c>
      <c r="P295" s="50" t="str">
        <f t="shared" si="73"/>
        <v/>
      </c>
      <c r="Q295" s="55">
        <f t="shared" ca="1" si="69"/>
        <v>0</v>
      </c>
      <c r="R295" s="52">
        <f t="shared" si="70"/>
        <v>0</v>
      </c>
      <c r="S295" s="6" t="str">
        <f t="shared" ca="1" si="31"/>
        <v/>
      </c>
      <c r="T295" s="55">
        <f t="shared" ca="1" si="77"/>
        <v>0</v>
      </c>
      <c r="U295" s="55">
        <f t="shared" ca="1" si="71"/>
        <v>0</v>
      </c>
      <c r="V295" s="69"/>
      <c r="W295" s="52">
        <f t="shared" si="78"/>
        <v>0</v>
      </c>
      <c r="X295" s="55">
        <f t="shared" ca="1" si="79"/>
        <v>0</v>
      </c>
      <c r="Y295" s="71"/>
      <c r="Z295" s="7"/>
      <c r="AA295" s="58">
        <f t="shared" ca="1" si="72"/>
        <v>0</v>
      </c>
      <c r="AB295" s="13"/>
    </row>
    <row r="296" spans="1:28" x14ac:dyDescent="0.25">
      <c r="A296" s="5">
        <v>291</v>
      </c>
      <c r="B296" s="135"/>
      <c r="C296" s="133"/>
      <c r="D296" s="133"/>
      <c r="E296" s="134"/>
      <c r="F296" s="56">
        <f t="shared" ca="1" si="29"/>
        <v>0</v>
      </c>
      <c r="G296" s="136"/>
      <c r="H296" s="6" t="str">
        <f t="shared" ca="1" si="30"/>
        <v/>
      </c>
      <c r="I296" s="55">
        <f t="shared" ca="1" si="74"/>
        <v>0</v>
      </c>
      <c r="J296" s="137"/>
      <c r="K296" s="53" t="str">
        <f t="shared" si="68"/>
        <v/>
      </c>
      <c r="L296" s="51" t="str">
        <f t="shared" si="75"/>
        <v/>
      </c>
      <c r="M296" s="59" t="s">
        <v>13</v>
      </c>
      <c r="N296" s="70"/>
      <c r="O296" s="131" t="str">
        <f t="shared" si="76"/>
        <v/>
      </c>
      <c r="P296" s="50" t="str">
        <f t="shared" si="73"/>
        <v/>
      </c>
      <c r="Q296" s="55">
        <f t="shared" ca="1" si="69"/>
        <v>0</v>
      </c>
      <c r="R296" s="52">
        <f t="shared" si="70"/>
        <v>0</v>
      </c>
      <c r="S296" s="6" t="str">
        <f t="shared" ca="1" si="31"/>
        <v/>
      </c>
      <c r="T296" s="55">
        <f t="shared" ca="1" si="77"/>
        <v>0</v>
      </c>
      <c r="U296" s="55">
        <f t="shared" ca="1" si="71"/>
        <v>0</v>
      </c>
      <c r="V296" s="69"/>
      <c r="W296" s="52">
        <f t="shared" si="78"/>
        <v>0</v>
      </c>
      <c r="X296" s="55">
        <f t="shared" ca="1" si="79"/>
        <v>0</v>
      </c>
      <c r="Y296" s="71"/>
      <c r="Z296" s="7"/>
      <c r="AA296" s="58">
        <f t="shared" ca="1" si="72"/>
        <v>0</v>
      </c>
      <c r="AB296" s="13"/>
    </row>
    <row r="297" spans="1:28" x14ac:dyDescent="0.25">
      <c r="A297" s="5">
        <v>292</v>
      </c>
      <c r="B297" s="135"/>
      <c r="C297" s="133"/>
      <c r="D297" s="133"/>
      <c r="E297" s="134"/>
      <c r="F297" s="56">
        <f t="shared" ca="1" si="29"/>
        <v>0</v>
      </c>
      <c r="G297" s="136"/>
      <c r="H297" s="6" t="str">
        <f t="shared" ca="1" si="30"/>
        <v/>
      </c>
      <c r="I297" s="55">
        <f t="shared" ca="1" si="74"/>
        <v>0</v>
      </c>
      <c r="J297" s="137"/>
      <c r="K297" s="53" t="str">
        <f t="shared" si="68"/>
        <v/>
      </c>
      <c r="L297" s="51" t="str">
        <f t="shared" si="75"/>
        <v/>
      </c>
      <c r="M297" s="59" t="s">
        <v>13</v>
      </c>
      <c r="N297" s="70"/>
      <c r="O297" s="131" t="str">
        <f t="shared" si="76"/>
        <v/>
      </c>
      <c r="P297" s="50" t="str">
        <f t="shared" si="73"/>
        <v/>
      </c>
      <c r="Q297" s="55">
        <f t="shared" ca="1" si="69"/>
        <v>0</v>
      </c>
      <c r="R297" s="52">
        <f t="shared" si="70"/>
        <v>0</v>
      </c>
      <c r="S297" s="6" t="str">
        <f t="shared" ca="1" si="31"/>
        <v/>
      </c>
      <c r="T297" s="55">
        <f t="shared" ca="1" si="77"/>
        <v>0</v>
      </c>
      <c r="U297" s="55">
        <f t="shared" ca="1" si="71"/>
        <v>0</v>
      </c>
      <c r="V297" s="69"/>
      <c r="W297" s="52">
        <f t="shared" si="78"/>
        <v>0</v>
      </c>
      <c r="X297" s="55">
        <f t="shared" ca="1" si="79"/>
        <v>0</v>
      </c>
      <c r="Y297" s="71"/>
      <c r="Z297" s="7"/>
      <c r="AA297" s="58">
        <f t="shared" ca="1" si="72"/>
        <v>0</v>
      </c>
      <c r="AB297" s="13"/>
    </row>
    <row r="298" spans="1:28" x14ac:dyDescent="0.25">
      <c r="A298" s="5">
        <v>293</v>
      </c>
      <c r="B298" s="135"/>
      <c r="C298" s="133"/>
      <c r="D298" s="133"/>
      <c r="E298" s="134"/>
      <c r="F298" s="56">
        <f t="shared" ca="1" si="29"/>
        <v>0</v>
      </c>
      <c r="G298" s="136"/>
      <c r="H298" s="6" t="str">
        <f t="shared" ca="1" si="30"/>
        <v/>
      </c>
      <c r="I298" s="55">
        <f t="shared" ca="1" si="74"/>
        <v>0</v>
      </c>
      <c r="J298" s="137"/>
      <c r="K298" s="53" t="str">
        <f t="shared" si="68"/>
        <v/>
      </c>
      <c r="L298" s="51" t="str">
        <f t="shared" si="75"/>
        <v/>
      </c>
      <c r="M298" s="59" t="s">
        <v>13</v>
      </c>
      <c r="N298" s="70"/>
      <c r="O298" s="131" t="str">
        <f t="shared" si="76"/>
        <v/>
      </c>
      <c r="P298" s="50" t="str">
        <f t="shared" si="73"/>
        <v/>
      </c>
      <c r="Q298" s="55">
        <f t="shared" ca="1" si="69"/>
        <v>0</v>
      </c>
      <c r="R298" s="52">
        <f t="shared" si="70"/>
        <v>0</v>
      </c>
      <c r="S298" s="6" t="str">
        <f t="shared" ca="1" si="31"/>
        <v/>
      </c>
      <c r="T298" s="55">
        <f t="shared" ca="1" si="77"/>
        <v>0</v>
      </c>
      <c r="U298" s="55">
        <f t="shared" ca="1" si="71"/>
        <v>0</v>
      </c>
      <c r="V298" s="69"/>
      <c r="W298" s="52">
        <f t="shared" si="78"/>
        <v>0</v>
      </c>
      <c r="X298" s="55">
        <f t="shared" ca="1" si="79"/>
        <v>0</v>
      </c>
      <c r="Y298" s="71"/>
      <c r="Z298" s="7"/>
      <c r="AA298" s="58">
        <f t="shared" ca="1" si="72"/>
        <v>0</v>
      </c>
      <c r="AB298" s="12"/>
    </row>
    <row r="299" spans="1:28" x14ac:dyDescent="0.25">
      <c r="A299" s="5">
        <v>294</v>
      </c>
      <c r="B299" s="135"/>
      <c r="C299" s="133"/>
      <c r="D299" s="133"/>
      <c r="E299" s="134"/>
      <c r="F299" s="56">
        <f t="shared" ca="1" si="29"/>
        <v>0</v>
      </c>
      <c r="G299" s="136"/>
      <c r="H299" s="6" t="str">
        <f t="shared" ca="1" si="30"/>
        <v/>
      </c>
      <c r="I299" s="55">
        <f t="shared" ca="1" si="74"/>
        <v>0</v>
      </c>
      <c r="J299" s="137"/>
      <c r="K299" s="53" t="str">
        <f t="shared" si="68"/>
        <v/>
      </c>
      <c r="L299" s="51" t="str">
        <f t="shared" si="75"/>
        <v/>
      </c>
      <c r="M299" s="59" t="s">
        <v>13</v>
      </c>
      <c r="N299" s="70"/>
      <c r="O299" s="131" t="str">
        <f t="shared" si="76"/>
        <v/>
      </c>
      <c r="P299" s="50" t="str">
        <f t="shared" si="73"/>
        <v/>
      </c>
      <c r="Q299" s="55">
        <f t="shared" ca="1" si="69"/>
        <v>0</v>
      </c>
      <c r="R299" s="52">
        <f t="shared" si="70"/>
        <v>0</v>
      </c>
      <c r="S299" s="6" t="str">
        <f t="shared" ca="1" si="31"/>
        <v/>
      </c>
      <c r="T299" s="55">
        <f t="shared" ca="1" si="77"/>
        <v>0</v>
      </c>
      <c r="U299" s="55">
        <f t="shared" ca="1" si="71"/>
        <v>0</v>
      </c>
      <c r="V299" s="69"/>
      <c r="W299" s="52">
        <f t="shared" si="78"/>
        <v>0</v>
      </c>
      <c r="X299" s="55">
        <f t="shared" ca="1" si="79"/>
        <v>0</v>
      </c>
      <c r="Y299" s="71"/>
      <c r="Z299" s="7"/>
      <c r="AA299" s="58">
        <f t="shared" ca="1" si="72"/>
        <v>0</v>
      </c>
    </row>
    <row r="300" spans="1:28" ht="18.75" x14ac:dyDescent="0.25">
      <c r="A300" s="5">
        <v>295</v>
      </c>
      <c r="B300" s="135"/>
      <c r="C300" s="133"/>
      <c r="D300" s="133"/>
      <c r="E300" s="134"/>
      <c r="F300" s="56">
        <f t="shared" ca="1" si="29"/>
        <v>0</v>
      </c>
      <c r="G300" s="136"/>
      <c r="H300" s="6" t="str">
        <f t="shared" ca="1" si="30"/>
        <v/>
      </c>
      <c r="I300" s="55">
        <f t="shared" ca="1" si="74"/>
        <v>0</v>
      </c>
      <c r="J300" s="137"/>
      <c r="K300" s="53" t="str">
        <f t="shared" si="68"/>
        <v/>
      </c>
      <c r="L300" s="51" t="str">
        <f t="shared" si="75"/>
        <v/>
      </c>
      <c r="M300" s="59" t="s">
        <v>13</v>
      </c>
      <c r="N300" s="70"/>
      <c r="O300" s="131" t="str">
        <f t="shared" si="76"/>
        <v/>
      </c>
      <c r="P300" s="50" t="str">
        <f t="shared" si="73"/>
        <v/>
      </c>
      <c r="Q300" s="55">
        <f t="shared" ca="1" si="69"/>
        <v>0</v>
      </c>
      <c r="R300" s="52">
        <f t="shared" si="70"/>
        <v>0</v>
      </c>
      <c r="S300" s="6" t="str">
        <f t="shared" ca="1" si="31"/>
        <v/>
      </c>
      <c r="T300" s="55">
        <f t="shared" ca="1" si="77"/>
        <v>0</v>
      </c>
      <c r="U300" s="55">
        <f t="shared" ca="1" si="71"/>
        <v>0</v>
      </c>
      <c r="V300" s="69"/>
      <c r="W300" s="52">
        <f t="shared" si="78"/>
        <v>0</v>
      </c>
      <c r="X300" s="55">
        <f t="shared" ca="1" si="79"/>
        <v>0</v>
      </c>
      <c r="Y300" s="71"/>
      <c r="Z300" s="7"/>
      <c r="AA300" s="58">
        <f t="shared" ca="1" si="72"/>
        <v>0</v>
      </c>
      <c r="AB300" s="11"/>
    </row>
    <row r="301" spans="1:28" x14ac:dyDescent="0.25">
      <c r="A301" s="5">
        <v>296</v>
      </c>
      <c r="B301" s="135"/>
      <c r="C301" s="133"/>
      <c r="D301" s="133"/>
      <c r="E301" s="134"/>
      <c r="F301" s="56">
        <f t="shared" ca="1" si="29"/>
        <v>0</v>
      </c>
      <c r="G301" s="136"/>
      <c r="H301" s="6" t="str">
        <f t="shared" ca="1" si="30"/>
        <v/>
      </c>
      <c r="I301" s="55">
        <f t="shared" ca="1" si="74"/>
        <v>0</v>
      </c>
      <c r="J301" s="137"/>
      <c r="K301" s="53" t="str">
        <f t="shared" si="68"/>
        <v/>
      </c>
      <c r="L301" s="51" t="str">
        <f t="shared" si="75"/>
        <v/>
      </c>
      <c r="M301" s="59" t="s">
        <v>13</v>
      </c>
      <c r="N301" s="70"/>
      <c r="O301" s="131" t="str">
        <f t="shared" si="76"/>
        <v/>
      </c>
      <c r="P301" s="50" t="str">
        <f t="shared" si="73"/>
        <v/>
      </c>
      <c r="Q301" s="55">
        <f t="shared" ca="1" si="69"/>
        <v>0</v>
      </c>
      <c r="R301" s="52">
        <f t="shared" si="70"/>
        <v>0</v>
      </c>
      <c r="S301" s="6" t="str">
        <f t="shared" ca="1" si="31"/>
        <v/>
      </c>
      <c r="T301" s="55">
        <f t="shared" ca="1" si="77"/>
        <v>0</v>
      </c>
      <c r="U301" s="55">
        <f t="shared" ca="1" si="71"/>
        <v>0</v>
      </c>
      <c r="V301" s="69"/>
      <c r="W301" s="52">
        <f t="shared" si="78"/>
        <v>0</v>
      </c>
      <c r="X301" s="55">
        <f t="shared" ca="1" si="79"/>
        <v>0</v>
      </c>
      <c r="Y301" s="71"/>
      <c r="Z301" s="7"/>
      <c r="AA301" s="58">
        <f t="shared" ca="1" si="72"/>
        <v>0</v>
      </c>
    </row>
    <row r="302" spans="1:28" x14ac:dyDescent="0.25">
      <c r="A302" s="5">
        <v>297</v>
      </c>
      <c r="B302" s="135"/>
      <c r="C302" s="133"/>
      <c r="D302" s="133"/>
      <c r="E302" s="134"/>
      <c r="F302" s="56">
        <f t="shared" ca="1" si="29"/>
        <v>0</v>
      </c>
      <c r="G302" s="136"/>
      <c r="H302" s="6" t="str">
        <f t="shared" ca="1" si="30"/>
        <v/>
      </c>
      <c r="I302" s="55">
        <f t="shared" ca="1" si="74"/>
        <v>0</v>
      </c>
      <c r="J302" s="137"/>
      <c r="K302" s="53" t="str">
        <f t="shared" si="68"/>
        <v/>
      </c>
      <c r="L302" s="51" t="str">
        <f t="shared" si="75"/>
        <v/>
      </c>
      <c r="M302" s="59" t="s">
        <v>13</v>
      </c>
      <c r="N302" s="70"/>
      <c r="O302" s="131" t="str">
        <f t="shared" si="76"/>
        <v/>
      </c>
      <c r="P302" s="50" t="str">
        <f t="shared" si="73"/>
        <v/>
      </c>
      <c r="Q302" s="55">
        <f t="shared" ca="1" si="69"/>
        <v>0</v>
      </c>
      <c r="R302" s="52">
        <f t="shared" si="70"/>
        <v>0</v>
      </c>
      <c r="S302" s="6" t="str">
        <f t="shared" ca="1" si="31"/>
        <v/>
      </c>
      <c r="T302" s="55">
        <f t="shared" ca="1" si="77"/>
        <v>0</v>
      </c>
      <c r="U302" s="55">
        <f t="shared" ca="1" si="71"/>
        <v>0</v>
      </c>
      <c r="V302" s="69"/>
      <c r="W302" s="52">
        <f t="shared" si="78"/>
        <v>0</v>
      </c>
      <c r="X302" s="55">
        <f t="shared" ca="1" si="79"/>
        <v>0</v>
      </c>
      <c r="Y302" s="71"/>
      <c r="Z302" s="7"/>
      <c r="AA302" s="58">
        <f t="shared" ca="1" si="72"/>
        <v>0</v>
      </c>
    </row>
    <row r="303" spans="1:28" x14ac:dyDescent="0.25">
      <c r="A303" s="5">
        <v>298</v>
      </c>
      <c r="B303" s="135"/>
      <c r="C303" s="133"/>
      <c r="D303" s="133"/>
      <c r="E303" s="134"/>
      <c r="F303" s="56">
        <f t="shared" ca="1" si="29"/>
        <v>0</v>
      </c>
      <c r="G303" s="136"/>
      <c r="H303" s="6" t="str">
        <f t="shared" ca="1" si="30"/>
        <v/>
      </c>
      <c r="I303" s="55">
        <f t="shared" ca="1" si="74"/>
        <v>0</v>
      </c>
      <c r="J303" s="137"/>
      <c r="K303" s="53" t="str">
        <f t="shared" si="68"/>
        <v/>
      </c>
      <c r="L303" s="51" t="str">
        <f t="shared" si="75"/>
        <v/>
      </c>
      <c r="M303" s="59" t="s">
        <v>13</v>
      </c>
      <c r="N303" s="70"/>
      <c r="O303" s="131" t="str">
        <f t="shared" si="76"/>
        <v/>
      </c>
      <c r="P303" s="50" t="str">
        <f t="shared" si="73"/>
        <v/>
      </c>
      <c r="Q303" s="55">
        <f t="shared" ca="1" si="69"/>
        <v>0</v>
      </c>
      <c r="R303" s="52">
        <f t="shared" si="70"/>
        <v>0</v>
      </c>
      <c r="S303" s="6" t="str">
        <f t="shared" ca="1" si="31"/>
        <v/>
      </c>
      <c r="T303" s="55">
        <f t="shared" ca="1" si="77"/>
        <v>0</v>
      </c>
      <c r="U303" s="55">
        <f t="shared" ca="1" si="71"/>
        <v>0</v>
      </c>
      <c r="V303" s="69"/>
      <c r="W303" s="52">
        <f t="shared" si="78"/>
        <v>0</v>
      </c>
      <c r="X303" s="55">
        <f t="shared" ca="1" si="79"/>
        <v>0</v>
      </c>
      <c r="Y303" s="71"/>
      <c r="Z303" s="7"/>
      <c r="AA303" s="58">
        <f t="shared" ca="1" si="72"/>
        <v>0</v>
      </c>
    </row>
    <row r="304" spans="1:28" x14ac:dyDescent="0.25">
      <c r="A304" s="5">
        <v>299</v>
      </c>
      <c r="B304" s="135"/>
      <c r="C304" s="133"/>
      <c r="D304" s="133"/>
      <c r="E304" s="134"/>
      <c r="F304" s="56">
        <f t="shared" ca="1" si="29"/>
        <v>0</v>
      </c>
      <c r="G304" s="136"/>
      <c r="H304" s="6" t="str">
        <f t="shared" ca="1" si="30"/>
        <v/>
      </c>
      <c r="I304" s="55">
        <f t="shared" ca="1" si="74"/>
        <v>0</v>
      </c>
      <c r="J304" s="137"/>
      <c r="K304" s="53" t="str">
        <f t="shared" si="68"/>
        <v/>
      </c>
      <c r="L304" s="51" t="str">
        <f t="shared" si="75"/>
        <v/>
      </c>
      <c r="M304" s="59" t="s">
        <v>13</v>
      </c>
      <c r="N304" s="70"/>
      <c r="O304" s="131" t="str">
        <f t="shared" si="76"/>
        <v/>
      </c>
      <c r="P304" s="50" t="str">
        <f t="shared" si="73"/>
        <v/>
      </c>
      <c r="Q304" s="55">
        <f t="shared" ca="1" si="69"/>
        <v>0</v>
      </c>
      <c r="R304" s="52">
        <f t="shared" si="70"/>
        <v>0</v>
      </c>
      <c r="S304" s="6" t="str">
        <f t="shared" ca="1" si="31"/>
        <v/>
      </c>
      <c r="T304" s="55">
        <f t="shared" ca="1" si="77"/>
        <v>0</v>
      </c>
      <c r="U304" s="55">
        <f t="shared" ca="1" si="71"/>
        <v>0</v>
      </c>
      <c r="V304" s="69"/>
      <c r="W304" s="52">
        <f t="shared" si="78"/>
        <v>0</v>
      </c>
      <c r="X304" s="55">
        <f t="shared" ca="1" si="79"/>
        <v>0</v>
      </c>
      <c r="Y304" s="71"/>
      <c r="Z304" s="7"/>
      <c r="AA304" s="58">
        <f t="shared" ca="1" si="72"/>
        <v>0</v>
      </c>
    </row>
    <row r="305" spans="1:27" x14ac:dyDescent="0.25">
      <c r="A305" s="5">
        <v>300</v>
      </c>
      <c r="B305" s="135"/>
      <c r="C305" s="133"/>
      <c r="D305" s="133"/>
      <c r="E305" s="134"/>
      <c r="F305" s="56">
        <f t="shared" ca="1" si="29"/>
        <v>0</v>
      </c>
      <c r="G305" s="136"/>
      <c r="H305" s="6" t="str">
        <f t="shared" ca="1" si="30"/>
        <v/>
      </c>
      <c r="I305" s="55">
        <f t="shared" ca="1" si="74"/>
        <v>0</v>
      </c>
      <c r="J305" s="137"/>
      <c r="K305" s="53" t="str">
        <f t="shared" si="68"/>
        <v/>
      </c>
      <c r="L305" s="51" t="str">
        <f t="shared" si="75"/>
        <v/>
      </c>
      <c r="M305" s="59" t="s">
        <v>13</v>
      </c>
      <c r="N305" s="70"/>
      <c r="O305" s="131" t="str">
        <f t="shared" si="76"/>
        <v/>
      </c>
      <c r="P305" s="50" t="str">
        <f t="shared" si="73"/>
        <v/>
      </c>
      <c r="Q305" s="55">
        <f t="shared" ca="1" si="69"/>
        <v>0</v>
      </c>
      <c r="R305" s="52">
        <f t="shared" si="70"/>
        <v>0</v>
      </c>
      <c r="S305" s="6" t="str">
        <f t="shared" ca="1" si="31"/>
        <v/>
      </c>
      <c r="T305" s="55">
        <f t="shared" ca="1" si="77"/>
        <v>0</v>
      </c>
      <c r="U305" s="55">
        <f t="shared" ca="1" si="71"/>
        <v>0</v>
      </c>
      <c r="V305" s="69"/>
      <c r="W305" s="52">
        <f t="shared" si="78"/>
        <v>0</v>
      </c>
      <c r="X305" s="55">
        <f t="shared" ca="1" si="79"/>
        <v>0</v>
      </c>
      <c r="Y305" s="71"/>
      <c r="Z305" s="7"/>
      <c r="AA305" s="58">
        <f t="shared" ca="1" si="72"/>
        <v>0</v>
      </c>
    </row>
    <row r="306" spans="1:27" x14ac:dyDescent="0.25">
      <c r="A306" s="5">
        <v>301</v>
      </c>
      <c r="B306" s="135"/>
      <c r="C306" s="133"/>
      <c r="D306" s="133"/>
      <c r="E306" s="134"/>
      <c r="F306" s="56">
        <f t="shared" ca="1" si="29"/>
        <v>0</v>
      </c>
      <c r="G306" s="136"/>
      <c r="H306" s="6" t="str">
        <f t="shared" ca="1" si="30"/>
        <v/>
      </c>
      <c r="I306" s="55">
        <f t="shared" ca="1" si="74"/>
        <v>0</v>
      </c>
      <c r="J306" s="137"/>
      <c r="K306" s="53" t="str">
        <f t="shared" si="68"/>
        <v/>
      </c>
      <c r="L306" s="51" t="str">
        <f t="shared" si="75"/>
        <v/>
      </c>
      <c r="M306" s="59" t="s">
        <v>13</v>
      </c>
      <c r="N306" s="70"/>
      <c r="O306" s="131" t="str">
        <f t="shared" si="76"/>
        <v/>
      </c>
      <c r="P306" s="50" t="str">
        <f t="shared" si="73"/>
        <v/>
      </c>
      <c r="Q306" s="55">
        <f t="shared" ca="1" si="69"/>
        <v>0</v>
      </c>
      <c r="R306" s="52">
        <f t="shared" si="70"/>
        <v>0</v>
      </c>
      <c r="S306" s="6" t="str">
        <f t="shared" ca="1" si="31"/>
        <v/>
      </c>
      <c r="T306" s="55">
        <f t="shared" ca="1" si="77"/>
        <v>0</v>
      </c>
      <c r="U306" s="55">
        <f t="shared" ca="1" si="71"/>
        <v>0</v>
      </c>
      <c r="V306" s="69"/>
      <c r="W306" s="52">
        <f t="shared" si="78"/>
        <v>0</v>
      </c>
      <c r="X306" s="55">
        <f t="shared" ca="1" si="79"/>
        <v>0</v>
      </c>
      <c r="Y306" s="71"/>
      <c r="Z306" s="7"/>
      <c r="AA306" s="58">
        <f t="shared" ca="1" si="72"/>
        <v>0</v>
      </c>
    </row>
    <row r="307" spans="1:27" x14ac:dyDescent="0.25">
      <c r="A307" s="5">
        <v>302</v>
      </c>
      <c r="B307" s="135"/>
      <c r="C307" s="133"/>
      <c r="D307" s="133"/>
      <c r="E307" s="134"/>
      <c r="F307" s="56">
        <f t="shared" ca="1" si="29"/>
        <v>0</v>
      </c>
      <c r="G307" s="136"/>
      <c r="H307" s="6" t="str">
        <f t="shared" ca="1" si="30"/>
        <v/>
      </c>
      <c r="I307" s="55">
        <f t="shared" ca="1" si="74"/>
        <v>0</v>
      </c>
      <c r="J307" s="137"/>
      <c r="K307" s="53" t="str">
        <f t="shared" si="68"/>
        <v/>
      </c>
      <c r="L307" s="51" t="str">
        <f t="shared" si="75"/>
        <v/>
      </c>
      <c r="M307" s="59" t="s">
        <v>13</v>
      </c>
      <c r="N307" s="70"/>
      <c r="O307" s="131" t="str">
        <f t="shared" si="76"/>
        <v/>
      </c>
      <c r="P307" s="50" t="str">
        <f t="shared" si="73"/>
        <v/>
      </c>
      <c r="Q307" s="55">
        <f t="shared" ca="1" si="69"/>
        <v>0</v>
      </c>
      <c r="R307" s="52">
        <f t="shared" si="70"/>
        <v>0</v>
      </c>
      <c r="S307" s="6" t="str">
        <f t="shared" ca="1" si="31"/>
        <v/>
      </c>
      <c r="T307" s="55">
        <f t="shared" ca="1" si="77"/>
        <v>0</v>
      </c>
      <c r="U307" s="55">
        <f t="shared" ca="1" si="71"/>
        <v>0</v>
      </c>
      <c r="V307" s="69"/>
      <c r="W307" s="52">
        <f t="shared" si="78"/>
        <v>0</v>
      </c>
      <c r="X307" s="55">
        <f t="shared" ca="1" si="79"/>
        <v>0</v>
      </c>
      <c r="Y307" s="71"/>
      <c r="Z307" s="7"/>
      <c r="AA307" s="58">
        <f t="shared" ca="1" si="72"/>
        <v>0</v>
      </c>
    </row>
    <row r="308" spans="1:27" x14ac:dyDescent="0.25">
      <c r="A308" s="5">
        <v>303</v>
      </c>
      <c r="B308" s="135"/>
      <c r="C308" s="133"/>
      <c r="D308" s="133"/>
      <c r="E308" s="134"/>
      <c r="F308" s="56">
        <f t="shared" ca="1" si="29"/>
        <v>0</v>
      </c>
      <c r="G308" s="136"/>
      <c r="H308" s="6" t="str">
        <f t="shared" ca="1" si="30"/>
        <v/>
      </c>
      <c r="I308" s="55">
        <f t="shared" ca="1" si="74"/>
        <v>0</v>
      </c>
      <c r="J308" s="137"/>
      <c r="K308" s="53" t="str">
        <f t="shared" si="68"/>
        <v/>
      </c>
      <c r="L308" s="51" t="str">
        <f t="shared" si="75"/>
        <v/>
      </c>
      <c r="M308" s="59" t="s">
        <v>13</v>
      </c>
      <c r="N308" s="70"/>
      <c r="O308" s="131" t="str">
        <f t="shared" si="76"/>
        <v/>
      </c>
      <c r="P308" s="50" t="str">
        <f t="shared" si="73"/>
        <v/>
      </c>
      <c r="Q308" s="55">
        <f t="shared" ca="1" si="69"/>
        <v>0</v>
      </c>
      <c r="R308" s="52">
        <f t="shared" si="70"/>
        <v>0</v>
      </c>
      <c r="S308" s="6" t="str">
        <f t="shared" ca="1" si="31"/>
        <v/>
      </c>
      <c r="T308" s="55">
        <f t="shared" ca="1" si="77"/>
        <v>0</v>
      </c>
      <c r="U308" s="55">
        <f t="shared" ca="1" si="71"/>
        <v>0</v>
      </c>
      <c r="V308" s="69"/>
      <c r="W308" s="52">
        <f t="shared" si="78"/>
        <v>0</v>
      </c>
      <c r="X308" s="55">
        <f t="shared" ca="1" si="79"/>
        <v>0</v>
      </c>
      <c r="Y308" s="71"/>
      <c r="Z308" s="7"/>
      <c r="AA308" s="58">
        <f t="shared" ca="1" si="72"/>
        <v>0</v>
      </c>
    </row>
    <row r="309" spans="1:27" x14ac:dyDescent="0.25">
      <c r="A309" s="5">
        <v>304</v>
      </c>
      <c r="B309" s="135"/>
      <c r="C309" s="133"/>
      <c r="D309" s="133"/>
      <c r="E309" s="134"/>
      <c r="F309" s="56">
        <f t="shared" ca="1" si="29"/>
        <v>0</v>
      </c>
      <c r="G309" s="136"/>
      <c r="H309" s="6" t="str">
        <f t="shared" ca="1" si="30"/>
        <v/>
      </c>
      <c r="I309" s="55">
        <f t="shared" ca="1" si="74"/>
        <v>0</v>
      </c>
      <c r="J309" s="137"/>
      <c r="K309" s="53" t="str">
        <f t="shared" si="68"/>
        <v/>
      </c>
      <c r="L309" s="51" t="str">
        <f t="shared" si="75"/>
        <v/>
      </c>
      <c r="M309" s="59" t="s">
        <v>13</v>
      </c>
      <c r="N309" s="70"/>
      <c r="O309" s="131" t="str">
        <f t="shared" si="76"/>
        <v/>
      </c>
      <c r="P309" s="50" t="str">
        <f t="shared" si="73"/>
        <v/>
      </c>
      <c r="Q309" s="55">
        <f t="shared" ca="1" si="69"/>
        <v>0</v>
      </c>
      <c r="R309" s="52">
        <f t="shared" si="70"/>
        <v>0</v>
      </c>
      <c r="S309" s="6" t="str">
        <f t="shared" ca="1" si="31"/>
        <v/>
      </c>
      <c r="T309" s="55">
        <f t="shared" ca="1" si="77"/>
        <v>0</v>
      </c>
      <c r="U309" s="55">
        <f t="shared" ca="1" si="71"/>
        <v>0</v>
      </c>
      <c r="V309" s="69"/>
      <c r="W309" s="52">
        <f t="shared" si="78"/>
        <v>0</v>
      </c>
      <c r="X309" s="55">
        <f t="shared" ca="1" si="79"/>
        <v>0</v>
      </c>
      <c r="Y309" s="71"/>
      <c r="Z309" s="7"/>
      <c r="AA309" s="58">
        <f t="shared" ca="1" si="72"/>
        <v>0</v>
      </c>
    </row>
    <row r="310" spans="1:27" x14ac:dyDescent="0.25">
      <c r="A310" s="5">
        <v>305</v>
      </c>
      <c r="B310" s="135"/>
      <c r="C310" s="133"/>
      <c r="D310" s="133"/>
      <c r="E310" s="134"/>
      <c r="F310" s="56">
        <f t="shared" ca="1" si="29"/>
        <v>0</v>
      </c>
      <c r="G310" s="136"/>
      <c r="H310" s="6" t="str">
        <f t="shared" ca="1" si="30"/>
        <v/>
      </c>
      <c r="I310" s="55">
        <f t="shared" ca="1" si="74"/>
        <v>0</v>
      </c>
      <c r="J310" s="137"/>
      <c r="K310" s="53" t="str">
        <f t="shared" si="68"/>
        <v/>
      </c>
      <c r="L310" s="51" t="str">
        <f t="shared" si="75"/>
        <v/>
      </c>
      <c r="M310" s="59" t="s">
        <v>13</v>
      </c>
      <c r="N310" s="70"/>
      <c r="O310" s="131" t="str">
        <f t="shared" si="76"/>
        <v/>
      </c>
      <c r="P310" s="50" t="str">
        <f t="shared" si="73"/>
        <v/>
      </c>
      <c r="Q310" s="55">
        <f t="shared" ca="1" si="69"/>
        <v>0</v>
      </c>
      <c r="R310" s="52">
        <f t="shared" si="70"/>
        <v>0</v>
      </c>
      <c r="S310" s="6" t="str">
        <f t="shared" ca="1" si="31"/>
        <v/>
      </c>
      <c r="T310" s="55">
        <f t="shared" ca="1" si="77"/>
        <v>0</v>
      </c>
      <c r="U310" s="55">
        <f t="shared" ca="1" si="71"/>
        <v>0</v>
      </c>
      <c r="V310" s="69"/>
      <c r="W310" s="52">
        <f t="shared" si="78"/>
        <v>0</v>
      </c>
      <c r="X310" s="55">
        <f t="shared" ca="1" si="79"/>
        <v>0</v>
      </c>
      <c r="Y310" s="71"/>
      <c r="Z310" s="7"/>
      <c r="AA310" s="58">
        <f t="shared" ca="1" si="72"/>
        <v>0</v>
      </c>
    </row>
    <row r="311" spans="1:27" x14ac:dyDescent="0.25">
      <c r="A311" s="5">
        <v>306</v>
      </c>
      <c r="B311" s="135"/>
      <c r="C311" s="133"/>
      <c r="D311" s="133"/>
      <c r="E311" s="134"/>
      <c r="F311" s="56">
        <f t="shared" ca="1" si="29"/>
        <v>0</v>
      </c>
      <c r="G311" s="136"/>
      <c r="H311" s="6" t="str">
        <f t="shared" ca="1" si="30"/>
        <v/>
      </c>
      <c r="I311" s="55">
        <f t="shared" ca="1" si="74"/>
        <v>0</v>
      </c>
      <c r="J311" s="137"/>
      <c r="K311" s="53" t="str">
        <f t="shared" si="68"/>
        <v/>
      </c>
      <c r="L311" s="51" t="str">
        <f t="shared" si="75"/>
        <v/>
      </c>
      <c r="M311" s="59" t="s">
        <v>13</v>
      </c>
      <c r="N311" s="70"/>
      <c r="O311" s="131" t="str">
        <f t="shared" si="76"/>
        <v/>
      </c>
      <c r="P311" s="50" t="str">
        <f t="shared" si="73"/>
        <v/>
      </c>
      <c r="Q311" s="55">
        <f t="shared" ca="1" si="69"/>
        <v>0</v>
      </c>
      <c r="R311" s="52">
        <f t="shared" si="70"/>
        <v>0</v>
      </c>
      <c r="S311" s="6" t="str">
        <f t="shared" ca="1" si="31"/>
        <v/>
      </c>
      <c r="T311" s="55">
        <f t="shared" ca="1" si="77"/>
        <v>0</v>
      </c>
      <c r="U311" s="55">
        <f t="shared" ca="1" si="71"/>
        <v>0</v>
      </c>
      <c r="V311" s="69"/>
      <c r="W311" s="52">
        <f t="shared" si="78"/>
        <v>0</v>
      </c>
      <c r="X311" s="55">
        <f t="shared" ca="1" si="79"/>
        <v>0</v>
      </c>
      <c r="Y311" s="71"/>
      <c r="Z311" s="7"/>
      <c r="AA311" s="58">
        <f t="shared" ca="1" si="72"/>
        <v>0</v>
      </c>
    </row>
    <row r="312" spans="1:27" x14ac:dyDescent="0.25">
      <c r="A312" s="5">
        <v>307</v>
      </c>
      <c r="B312" s="135"/>
      <c r="C312" s="133"/>
      <c r="D312" s="133"/>
      <c r="E312" s="134"/>
      <c r="F312" s="56">
        <f t="shared" ca="1" si="29"/>
        <v>0</v>
      </c>
      <c r="G312" s="136"/>
      <c r="H312" s="6" t="str">
        <f t="shared" ca="1" si="30"/>
        <v/>
      </c>
      <c r="I312" s="55">
        <f t="shared" ca="1" si="74"/>
        <v>0</v>
      </c>
      <c r="J312" s="137"/>
      <c r="K312" s="53" t="str">
        <f t="shared" si="68"/>
        <v/>
      </c>
      <c r="L312" s="51" t="str">
        <f t="shared" si="75"/>
        <v/>
      </c>
      <c r="M312" s="59" t="s">
        <v>13</v>
      </c>
      <c r="N312" s="70"/>
      <c r="O312" s="131" t="str">
        <f t="shared" si="76"/>
        <v/>
      </c>
      <c r="P312" s="50" t="str">
        <f t="shared" si="73"/>
        <v/>
      </c>
      <c r="Q312" s="55">
        <f t="shared" ca="1" si="69"/>
        <v>0</v>
      </c>
      <c r="R312" s="52">
        <f t="shared" si="70"/>
        <v>0</v>
      </c>
      <c r="S312" s="6" t="str">
        <f t="shared" ca="1" si="31"/>
        <v/>
      </c>
      <c r="T312" s="55">
        <f t="shared" ca="1" si="77"/>
        <v>0</v>
      </c>
      <c r="U312" s="55">
        <f t="shared" ca="1" si="71"/>
        <v>0</v>
      </c>
      <c r="V312" s="69"/>
      <c r="W312" s="52">
        <f t="shared" si="78"/>
        <v>0</v>
      </c>
      <c r="X312" s="55">
        <f t="shared" ca="1" si="79"/>
        <v>0</v>
      </c>
      <c r="Y312" s="71"/>
      <c r="Z312" s="7"/>
      <c r="AA312" s="58">
        <f t="shared" ca="1" si="72"/>
        <v>0</v>
      </c>
    </row>
    <row r="313" spans="1:27" x14ac:dyDescent="0.25">
      <c r="A313" s="5">
        <v>308</v>
      </c>
      <c r="B313" s="135"/>
      <c r="C313" s="133"/>
      <c r="D313" s="133"/>
      <c r="E313" s="134"/>
      <c r="F313" s="56">
        <f t="shared" ca="1" si="29"/>
        <v>0</v>
      </c>
      <c r="G313" s="136"/>
      <c r="H313" s="6" t="str">
        <f t="shared" ca="1" si="30"/>
        <v/>
      </c>
      <c r="I313" s="55">
        <f t="shared" ca="1" si="74"/>
        <v>0</v>
      </c>
      <c r="J313" s="137"/>
      <c r="K313" s="53" t="str">
        <f t="shared" si="68"/>
        <v/>
      </c>
      <c r="L313" s="51" t="str">
        <f t="shared" si="75"/>
        <v/>
      </c>
      <c r="M313" s="59" t="s">
        <v>13</v>
      </c>
      <c r="N313" s="70"/>
      <c r="O313" s="131" t="str">
        <f t="shared" si="76"/>
        <v/>
      </c>
      <c r="P313" s="50" t="str">
        <f t="shared" si="73"/>
        <v/>
      </c>
      <c r="Q313" s="55">
        <f t="shared" ca="1" si="69"/>
        <v>0</v>
      </c>
      <c r="R313" s="52">
        <f t="shared" si="70"/>
        <v>0</v>
      </c>
      <c r="S313" s="6" t="str">
        <f t="shared" ca="1" si="31"/>
        <v/>
      </c>
      <c r="T313" s="55">
        <f t="shared" ca="1" si="77"/>
        <v>0</v>
      </c>
      <c r="U313" s="55">
        <f t="shared" ca="1" si="71"/>
        <v>0</v>
      </c>
      <c r="V313" s="69"/>
      <c r="W313" s="52">
        <f t="shared" si="78"/>
        <v>0</v>
      </c>
      <c r="X313" s="55">
        <f t="shared" ca="1" si="79"/>
        <v>0</v>
      </c>
      <c r="Y313" s="71"/>
      <c r="Z313" s="7"/>
      <c r="AA313" s="58">
        <f t="shared" ca="1" si="72"/>
        <v>0</v>
      </c>
    </row>
    <row r="314" spans="1:27" x14ac:dyDescent="0.25">
      <c r="A314" s="5">
        <v>309</v>
      </c>
      <c r="B314" s="135"/>
      <c r="C314" s="133"/>
      <c r="D314" s="133"/>
      <c r="E314" s="134"/>
      <c r="F314" s="56">
        <f t="shared" ca="1" si="29"/>
        <v>0</v>
      </c>
      <c r="G314" s="136"/>
      <c r="H314" s="6" t="str">
        <f t="shared" ca="1" si="30"/>
        <v/>
      </c>
      <c r="I314" s="55">
        <f t="shared" ca="1" si="74"/>
        <v>0</v>
      </c>
      <c r="J314" s="137"/>
      <c r="K314" s="53" t="str">
        <f t="shared" si="68"/>
        <v/>
      </c>
      <c r="L314" s="51" t="str">
        <f t="shared" si="75"/>
        <v/>
      </c>
      <c r="M314" s="59" t="s">
        <v>13</v>
      </c>
      <c r="N314" s="70"/>
      <c r="O314" s="131" t="str">
        <f t="shared" si="76"/>
        <v/>
      </c>
      <c r="P314" s="50" t="str">
        <f t="shared" si="73"/>
        <v/>
      </c>
      <c r="Q314" s="55">
        <f t="shared" ca="1" si="69"/>
        <v>0</v>
      </c>
      <c r="R314" s="52">
        <f t="shared" si="70"/>
        <v>0</v>
      </c>
      <c r="S314" s="6" t="str">
        <f t="shared" ca="1" si="31"/>
        <v/>
      </c>
      <c r="T314" s="55">
        <f t="shared" ca="1" si="77"/>
        <v>0</v>
      </c>
      <c r="U314" s="55">
        <f t="shared" ca="1" si="71"/>
        <v>0</v>
      </c>
      <c r="V314" s="69"/>
      <c r="W314" s="52">
        <f t="shared" si="78"/>
        <v>0</v>
      </c>
      <c r="X314" s="55">
        <f t="shared" ca="1" si="79"/>
        <v>0</v>
      </c>
      <c r="Y314" s="71"/>
      <c r="Z314" s="7"/>
      <c r="AA314" s="58">
        <f t="shared" ca="1" si="72"/>
        <v>0</v>
      </c>
    </row>
    <row r="315" spans="1:27" x14ac:dyDescent="0.25">
      <c r="A315" s="5">
        <v>310</v>
      </c>
      <c r="B315" s="135"/>
      <c r="C315" s="133"/>
      <c r="D315" s="133"/>
      <c r="E315" s="134"/>
      <c r="F315" s="56">
        <f t="shared" ca="1" si="29"/>
        <v>0</v>
      </c>
      <c r="G315" s="136"/>
      <c r="H315" s="6" t="str">
        <f t="shared" ca="1" si="30"/>
        <v/>
      </c>
      <c r="I315" s="55">
        <f t="shared" ca="1" si="74"/>
        <v>0</v>
      </c>
      <c r="J315" s="137"/>
      <c r="K315" s="53" t="str">
        <f t="shared" si="68"/>
        <v/>
      </c>
      <c r="L315" s="51" t="str">
        <f t="shared" si="75"/>
        <v/>
      </c>
      <c r="M315" s="59" t="s">
        <v>13</v>
      </c>
      <c r="N315" s="70"/>
      <c r="O315" s="131" t="str">
        <f t="shared" si="76"/>
        <v/>
      </c>
      <c r="P315" s="50" t="str">
        <f t="shared" si="73"/>
        <v/>
      </c>
      <c r="Q315" s="55">
        <f t="shared" ca="1" si="69"/>
        <v>0</v>
      </c>
      <c r="R315" s="52">
        <f t="shared" si="70"/>
        <v>0</v>
      </c>
      <c r="S315" s="6" t="str">
        <f t="shared" ca="1" si="31"/>
        <v/>
      </c>
      <c r="T315" s="55">
        <f t="shared" ca="1" si="77"/>
        <v>0</v>
      </c>
      <c r="U315" s="55">
        <f t="shared" ca="1" si="71"/>
        <v>0</v>
      </c>
      <c r="V315" s="69"/>
      <c r="W315" s="52">
        <f t="shared" si="78"/>
        <v>0</v>
      </c>
      <c r="X315" s="55">
        <f t="shared" ca="1" si="79"/>
        <v>0</v>
      </c>
      <c r="Y315" s="71"/>
      <c r="Z315" s="7"/>
      <c r="AA315" s="58">
        <f t="shared" ca="1" si="72"/>
        <v>0</v>
      </c>
    </row>
    <row r="316" spans="1:27" x14ac:dyDescent="0.25">
      <c r="A316" s="5">
        <v>311</v>
      </c>
      <c r="B316" s="135"/>
      <c r="C316" s="133"/>
      <c r="D316" s="133"/>
      <c r="E316" s="134"/>
      <c r="F316" s="56">
        <f t="shared" ca="1" si="29"/>
        <v>0</v>
      </c>
      <c r="G316" s="136"/>
      <c r="H316" s="6" t="str">
        <f t="shared" ca="1" si="30"/>
        <v/>
      </c>
      <c r="I316" s="55">
        <f t="shared" ca="1" si="74"/>
        <v>0</v>
      </c>
      <c r="J316" s="137"/>
      <c r="K316" s="53" t="str">
        <f t="shared" si="68"/>
        <v/>
      </c>
      <c r="L316" s="51" t="str">
        <f t="shared" si="75"/>
        <v/>
      </c>
      <c r="M316" s="59" t="s">
        <v>13</v>
      </c>
      <c r="N316" s="70"/>
      <c r="O316" s="131" t="str">
        <f t="shared" si="76"/>
        <v/>
      </c>
      <c r="P316" s="50" t="str">
        <f t="shared" si="73"/>
        <v/>
      </c>
      <c r="Q316" s="55">
        <f t="shared" ca="1" si="69"/>
        <v>0</v>
      </c>
      <c r="R316" s="52">
        <f t="shared" si="70"/>
        <v>0</v>
      </c>
      <c r="S316" s="6" t="str">
        <f t="shared" ca="1" si="31"/>
        <v/>
      </c>
      <c r="T316" s="55">
        <f t="shared" ca="1" si="77"/>
        <v>0</v>
      </c>
      <c r="U316" s="55">
        <f t="shared" ca="1" si="71"/>
        <v>0</v>
      </c>
      <c r="V316" s="69"/>
      <c r="W316" s="52">
        <f t="shared" si="78"/>
        <v>0</v>
      </c>
      <c r="X316" s="55">
        <f t="shared" ca="1" si="79"/>
        <v>0</v>
      </c>
      <c r="Y316" s="71"/>
      <c r="Z316" s="7"/>
      <c r="AA316" s="58">
        <f t="shared" ca="1" si="72"/>
        <v>0</v>
      </c>
    </row>
    <row r="317" spans="1:27" x14ac:dyDescent="0.25">
      <c r="A317" s="5">
        <v>312</v>
      </c>
      <c r="B317" s="135"/>
      <c r="C317" s="133"/>
      <c r="D317" s="133"/>
      <c r="E317" s="134"/>
      <c r="F317" s="56">
        <f t="shared" ref="F317:F347" ca="1" si="80">IFERROR(VLOOKUP(E317,Liste_OCS,3,FALSE),0)</f>
        <v>0</v>
      </c>
      <c r="G317" s="136"/>
      <c r="H317" s="6" t="str">
        <f t="shared" ref="H317:H347" ca="1" si="81">IFERROR(VLOOKUP(E317,Liste_OCS,2,FALSE),"")</f>
        <v/>
      </c>
      <c r="I317" s="55">
        <f t="shared" ca="1" si="74"/>
        <v>0</v>
      </c>
      <c r="J317" s="137"/>
      <c r="K317" s="53" t="str">
        <f t="shared" si="68"/>
        <v/>
      </c>
      <c r="L317" s="51" t="str">
        <f t="shared" si="75"/>
        <v/>
      </c>
      <c r="M317" s="59" t="s">
        <v>13</v>
      </c>
      <c r="N317" s="70"/>
      <c r="O317" s="131" t="str">
        <f t="shared" si="76"/>
        <v/>
      </c>
      <c r="P317" s="50" t="str">
        <f t="shared" si="73"/>
        <v/>
      </c>
      <c r="Q317" s="55">
        <f t="shared" ca="1" si="69"/>
        <v>0</v>
      </c>
      <c r="R317" s="52">
        <f t="shared" si="70"/>
        <v>0</v>
      </c>
      <c r="S317" s="6" t="str">
        <f t="shared" ref="S317:S347" ca="1" si="82">IFERROR(VLOOKUP(P317,Liste_OCS,2,FALSE),"")</f>
        <v/>
      </c>
      <c r="T317" s="55">
        <f t="shared" ca="1" si="77"/>
        <v>0</v>
      </c>
      <c r="U317" s="55">
        <f t="shared" ca="1" si="71"/>
        <v>0</v>
      </c>
      <c r="V317" s="69"/>
      <c r="W317" s="52">
        <f t="shared" si="78"/>
        <v>0</v>
      </c>
      <c r="X317" s="55">
        <f t="shared" ca="1" si="79"/>
        <v>0</v>
      </c>
      <c r="Y317" s="71"/>
      <c r="Z317" s="7"/>
      <c r="AA317" s="58">
        <f t="shared" ca="1" si="72"/>
        <v>0</v>
      </c>
    </row>
    <row r="318" spans="1:27" x14ac:dyDescent="0.25">
      <c r="A318" s="5">
        <v>313</v>
      </c>
      <c r="B318" s="135"/>
      <c r="C318" s="133"/>
      <c r="D318" s="133"/>
      <c r="E318" s="134"/>
      <c r="F318" s="56">
        <f t="shared" ca="1" si="80"/>
        <v>0</v>
      </c>
      <c r="G318" s="136"/>
      <c r="H318" s="6" t="str">
        <f t="shared" ca="1" si="81"/>
        <v/>
      </c>
      <c r="I318" s="55">
        <f t="shared" ca="1" si="74"/>
        <v>0</v>
      </c>
      <c r="J318" s="137"/>
      <c r="K318" s="53" t="str">
        <f t="shared" si="68"/>
        <v/>
      </c>
      <c r="L318" s="51" t="str">
        <f t="shared" si="75"/>
        <v/>
      </c>
      <c r="M318" s="59" t="s">
        <v>13</v>
      </c>
      <c r="N318" s="70"/>
      <c r="O318" s="131" t="str">
        <f t="shared" si="76"/>
        <v/>
      </c>
      <c r="P318" s="50" t="str">
        <f t="shared" si="73"/>
        <v/>
      </c>
      <c r="Q318" s="55">
        <f t="shared" ca="1" si="69"/>
        <v>0</v>
      </c>
      <c r="R318" s="52">
        <f t="shared" si="70"/>
        <v>0</v>
      </c>
      <c r="S318" s="6" t="str">
        <f t="shared" ca="1" si="82"/>
        <v/>
      </c>
      <c r="T318" s="55">
        <f t="shared" ca="1" si="77"/>
        <v>0</v>
      </c>
      <c r="U318" s="55">
        <f t="shared" ca="1" si="71"/>
        <v>0</v>
      </c>
      <c r="V318" s="69"/>
      <c r="W318" s="52">
        <f t="shared" si="78"/>
        <v>0</v>
      </c>
      <c r="X318" s="55">
        <f t="shared" ca="1" si="79"/>
        <v>0</v>
      </c>
      <c r="Y318" s="71"/>
      <c r="Z318" s="7"/>
      <c r="AA318" s="58">
        <f t="shared" ca="1" si="72"/>
        <v>0</v>
      </c>
    </row>
    <row r="319" spans="1:27" x14ac:dyDescent="0.25">
      <c r="A319" s="5">
        <v>314</v>
      </c>
      <c r="B319" s="135"/>
      <c r="C319" s="133"/>
      <c r="D319" s="133"/>
      <c r="E319" s="134"/>
      <c r="F319" s="56">
        <f t="shared" ca="1" si="80"/>
        <v>0</v>
      </c>
      <c r="G319" s="136"/>
      <c r="H319" s="6" t="str">
        <f t="shared" ca="1" si="81"/>
        <v/>
      </c>
      <c r="I319" s="55">
        <f t="shared" ca="1" si="74"/>
        <v>0</v>
      </c>
      <c r="J319" s="137"/>
      <c r="K319" s="53" t="str">
        <f t="shared" si="68"/>
        <v/>
      </c>
      <c r="L319" s="51" t="str">
        <f t="shared" si="75"/>
        <v/>
      </c>
      <c r="M319" s="59" t="s">
        <v>13</v>
      </c>
      <c r="N319" s="70"/>
      <c r="O319" s="131" t="str">
        <f t="shared" si="76"/>
        <v/>
      </c>
      <c r="P319" s="50" t="str">
        <f t="shared" si="73"/>
        <v/>
      </c>
      <c r="Q319" s="55">
        <f t="shared" ca="1" si="69"/>
        <v>0</v>
      </c>
      <c r="R319" s="52">
        <f t="shared" si="70"/>
        <v>0</v>
      </c>
      <c r="S319" s="6" t="str">
        <f t="shared" ca="1" si="82"/>
        <v/>
      </c>
      <c r="T319" s="55">
        <f t="shared" ca="1" si="77"/>
        <v>0</v>
      </c>
      <c r="U319" s="55">
        <f t="shared" ca="1" si="71"/>
        <v>0</v>
      </c>
      <c r="V319" s="69"/>
      <c r="W319" s="52">
        <f t="shared" si="78"/>
        <v>0</v>
      </c>
      <c r="X319" s="55">
        <f t="shared" ca="1" si="79"/>
        <v>0</v>
      </c>
      <c r="Y319" s="71"/>
      <c r="Z319" s="7"/>
      <c r="AA319" s="58">
        <f t="shared" ca="1" si="72"/>
        <v>0</v>
      </c>
    </row>
    <row r="320" spans="1:27" x14ac:dyDescent="0.25">
      <c r="A320" s="5">
        <v>315</v>
      </c>
      <c r="B320" s="135"/>
      <c r="C320" s="133"/>
      <c r="D320" s="133"/>
      <c r="E320" s="134"/>
      <c r="F320" s="56">
        <f t="shared" ca="1" si="80"/>
        <v>0</v>
      </c>
      <c r="G320" s="136"/>
      <c r="H320" s="6" t="str">
        <f t="shared" ca="1" si="81"/>
        <v/>
      </c>
      <c r="I320" s="55">
        <f t="shared" ca="1" si="74"/>
        <v>0</v>
      </c>
      <c r="J320" s="137"/>
      <c r="K320" s="53" t="str">
        <f t="shared" si="68"/>
        <v/>
      </c>
      <c r="L320" s="51" t="str">
        <f t="shared" si="75"/>
        <v/>
      </c>
      <c r="M320" s="59" t="s">
        <v>13</v>
      </c>
      <c r="N320" s="70"/>
      <c r="O320" s="131" t="str">
        <f t="shared" si="76"/>
        <v/>
      </c>
      <c r="P320" s="50" t="str">
        <f t="shared" si="73"/>
        <v/>
      </c>
      <c r="Q320" s="55">
        <f t="shared" ca="1" si="69"/>
        <v>0</v>
      </c>
      <c r="R320" s="52">
        <f t="shared" si="70"/>
        <v>0</v>
      </c>
      <c r="S320" s="6" t="str">
        <f t="shared" ca="1" si="82"/>
        <v/>
      </c>
      <c r="T320" s="55">
        <f t="shared" ca="1" si="77"/>
        <v>0</v>
      </c>
      <c r="U320" s="55">
        <f t="shared" ca="1" si="71"/>
        <v>0</v>
      </c>
      <c r="V320" s="69"/>
      <c r="W320" s="52">
        <f t="shared" si="78"/>
        <v>0</v>
      </c>
      <c r="X320" s="55">
        <f t="shared" ca="1" si="79"/>
        <v>0</v>
      </c>
      <c r="Y320" s="71"/>
      <c r="Z320" s="7"/>
      <c r="AA320" s="58">
        <f t="shared" ca="1" si="72"/>
        <v>0</v>
      </c>
    </row>
    <row r="321" spans="1:27" x14ac:dyDescent="0.25">
      <c r="A321" s="5">
        <v>316</v>
      </c>
      <c r="B321" s="135"/>
      <c r="C321" s="133"/>
      <c r="D321" s="133"/>
      <c r="E321" s="134"/>
      <c r="F321" s="56">
        <f t="shared" ca="1" si="80"/>
        <v>0</v>
      </c>
      <c r="G321" s="136"/>
      <c r="H321" s="6" t="str">
        <f t="shared" ca="1" si="81"/>
        <v/>
      </c>
      <c r="I321" s="55">
        <f t="shared" ca="1" si="74"/>
        <v>0</v>
      </c>
      <c r="J321" s="137"/>
      <c r="K321" s="53" t="str">
        <f t="shared" si="68"/>
        <v/>
      </c>
      <c r="L321" s="51" t="str">
        <f t="shared" si="75"/>
        <v/>
      </c>
      <c r="M321" s="59" t="s">
        <v>13</v>
      </c>
      <c r="N321" s="70"/>
      <c r="O321" s="131" t="str">
        <f t="shared" si="76"/>
        <v/>
      </c>
      <c r="P321" s="50" t="str">
        <f t="shared" si="73"/>
        <v/>
      </c>
      <c r="Q321" s="55">
        <f t="shared" ca="1" si="69"/>
        <v>0</v>
      </c>
      <c r="R321" s="52">
        <f t="shared" si="70"/>
        <v>0</v>
      </c>
      <c r="S321" s="6" t="str">
        <f t="shared" ca="1" si="82"/>
        <v/>
      </c>
      <c r="T321" s="55">
        <f t="shared" ca="1" si="77"/>
        <v>0</v>
      </c>
      <c r="U321" s="55">
        <f t="shared" ca="1" si="71"/>
        <v>0</v>
      </c>
      <c r="V321" s="69"/>
      <c r="W321" s="52">
        <f t="shared" si="78"/>
        <v>0</v>
      </c>
      <c r="X321" s="55">
        <f t="shared" ca="1" si="79"/>
        <v>0</v>
      </c>
      <c r="Y321" s="71"/>
      <c r="Z321" s="7"/>
      <c r="AA321" s="58">
        <f t="shared" ca="1" si="72"/>
        <v>0</v>
      </c>
    </row>
    <row r="322" spans="1:27" x14ac:dyDescent="0.25">
      <c r="A322" s="5">
        <v>317</v>
      </c>
      <c r="B322" s="135"/>
      <c r="C322" s="133"/>
      <c r="D322" s="133"/>
      <c r="E322" s="134"/>
      <c r="F322" s="56">
        <f t="shared" ca="1" si="80"/>
        <v>0</v>
      </c>
      <c r="G322" s="136"/>
      <c r="H322" s="6" t="str">
        <f t="shared" ca="1" si="81"/>
        <v/>
      </c>
      <c r="I322" s="55">
        <f t="shared" ca="1" si="74"/>
        <v>0</v>
      </c>
      <c r="J322" s="137"/>
      <c r="K322" s="53" t="str">
        <f t="shared" si="68"/>
        <v/>
      </c>
      <c r="L322" s="51" t="str">
        <f t="shared" si="75"/>
        <v/>
      </c>
      <c r="M322" s="59" t="s">
        <v>13</v>
      </c>
      <c r="N322" s="70"/>
      <c r="O322" s="131" t="str">
        <f t="shared" si="76"/>
        <v/>
      </c>
      <c r="P322" s="50" t="str">
        <f t="shared" si="73"/>
        <v/>
      </c>
      <c r="Q322" s="55">
        <f t="shared" ca="1" si="69"/>
        <v>0</v>
      </c>
      <c r="R322" s="52">
        <f t="shared" si="70"/>
        <v>0</v>
      </c>
      <c r="S322" s="6" t="str">
        <f t="shared" ca="1" si="82"/>
        <v/>
      </c>
      <c r="T322" s="55">
        <f t="shared" ca="1" si="77"/>
        <v>0</v>
      </c>
      <c r="U322" s="55">
        <f t="shared" ca="1" si="71"/>
        <v>0</v>
      </c>
      <c r="V322" s="69"/>
      <c r="W322" s="52">
        <f t="shared" si="78"/>
        <v>0</v>
      </c>
      <c r="X322" s="55">
        <f t="shared" ca="1" si="79"/>
        <v>0</v>
      </c>
      <c r="Y322" s="71"/>
      <c r="Z322" s="7"/>
      <c r="AA322" s="58">
        <f t="shared" ca="1" si="72"/>
        <v>0</v>
      </c>
    </row>
    <row r="323" spans="1:27" x14ac:dyDescent="0.25">
      <c r="A323" s="5">
        <v>318</v>
      </c>
      <c r="B323" s="135"/>
      <c r="C323" s="133"/>
      <c r="D323" s="133"/>
      <c r="E323" s="134"/>
      <c r="F323" s="56">
        <f t="shared" ca="1" si="80"/>
        <v>0</v>
      </c>
      <c r="G323" s="136"/>
      <c r="H323" s="6" t="str">
        <f t="shared" ca="1" si="81"/>
        <v/>
      </c>
      <c r="I323" s="55">
        <f t="shared" ca="1" si="74"/>
        <v>0</v>
      </c>
      <c r="J323" s="137"/>
      <c r="K323" s="53" t="str">
        <f t="shared" si="68"/>
        <v/>
      </c>
      <c r="L323" s="51" t="str">
        <f t="shared" si="75"/>
        <v/>
      </c>
      <c r="M323" s="59" t="s">
        <v>13</v>
      </c>
      <c r="N323" s="70"/>
      <c r="O323" s="131" t="str">
        <f t="shared" si="76"/>
        <v/>
      </c>
      <c r="P323" s="50" t="str">
        <f t="shared" si="73"/>
        <v/>
      </c>
      <c r="Q323" s="55">
        <f t="shared" ca="1" si="69"/>
        <v>0</v>
      </c>
      <c r="R323" s="52">
        <f t="shared" si="70"/>
        <v>0</v>
      </c>
      <c r="S323" s="6" t="str">
        <f t="shared" ca="1" si="82"/>
        <v/>
      </c>
      <c r="T323" s="55">
        <f t="shared" ca="1" si="77"/>
        <v>0</v>
      </c>
      <c r="U323" s="55">
        <f t="shared" ca="1" si="71"/>
        <v>0</v>
      </c>
      <c r="V323" s="69"/>
      <c r="W323" s="52">
        <f t="shared" si="78"/>
        <v>0</v>
      </c>
      <c r="X323" s="55">
        <f t="shared" ca="1" si="79"/>
        <v>0</v>
      </c>
      <c r="Y323" s="71"/>
      <c r="Z323" s="7"/>
      <c r="AA323" s="58">
        <f t="shared" ca="1" si="72"/>
        <v>0</v>
      </c>
    </row>
    <row r="324" spans="1:27" x14ac:dyDescent="0.25">
      <c r="A324" s="5">
        <v>319</v>
      </c>
      <c r="B324" s="135"/>
      <c r="C324" s="133"/>
      <c r="D324" s="133"/>
      <c r="E324" s="134"/>
      <c r="F324" s="56">
        <f t="shared" ca="1" si="80"/>
        <v>0</v>
      </c>
      <c r="G324" s="136"/>
      <c r="H324" s="6" t="str">
        <f t="shared" ca="1" si="81"/>
        <v/>
      </c>
      <c r="I324" s="55">
        <f t="shared" ca="1" si="74"/>
        <v>0</v>
      </c>
      <c r="J324" s="137"/>
      <c r="K324" s="53" t="str">
        <f t="shared" si="68"/>
        <v/>
      </c>
      <c r="L324" s="51" t="str">
        <f t="shared" si="75"/>
        <v/>
      </c>
      <c r="M324" s="59" t="s">
        <v>13</v>
      </c>
      <c r="N324" s="70"/>
      <c r="O324" s="131" t="str">
        <f t="shared" si="76"/>
        <v/>
      </c>
      <c r="P324" s="50" t="str">
        <f t="shared" si="73"/>
        <v/>
      </c>
      <c r="Q324" s="55">
        <f t="shared" ca="1" si="69"/>
        <v>0</v>
      </c>
      <c r="R324" s="52">
        <f t="shared" si="70"/>
        <v>0</v>
      </c>
      <c r="S324" s="6" t="str">
        <f t="shared" ca="1" si="82"/>
        <v/>
      </c>
      <c r="T324" s="55">
        <f t="shared" ca="1" si="77"/>
        <v>0</v>
      </c>
      <c r="U324" s="55">
        <f t="shared" ca="1" si="71"/>
        <v>0</v>
      </c>
      <c r="V324" s="69"/>
      <c r="W324" s="52">
        <f t="shared" si="78"/>
        <v>0</v>
      </c>
      <c r="X324" s="55">
        <f t="shared" ca="1" si="79"/>
        <v>0</v>
      </c>
      <c r="Y324" s="71"/>
      <c r="Z324" s="7"/>
      <c r="AA324" s="58">
        <f t="shared" ca="1" si="72"/>
        <v>0</v>
      </c>
    </row>
    <row r="325" spans="1:27" x14ac:dyDescent="0.25">
      <c r="A325" s="5">
        <v>320</v>
      </c>
      <c r="B325" s="135"/>
      <c r="C325" s="133"/>
      <c r="D325" s="133"/>
      <c r="E325" s="134"/>
      <c r="F325" s="56">
        <f t="shared" ca="1" si="80"/>
        <v>0</v>
      </c>
      <c r="G325" s="136"/>
      <c r="H325" s="6" t="str">
        <f t="shared" ca="1" si="81"/>
        <v/>
      </c>
      <c r="I325" s="55">
        <f t="shared" ca="1" si="74"/>
        <v>0</v>
      </c>
      <c r="J325" s="137"/>
      <c r="K325" s="53" t="str">
        <f t="shared" si="68"/>
        <v/>
      </c>
      <c r="L325" s="51" t="str">
        <f t="shared" si="75"/>
        <v/>
      </c>
      <c r="M325" s="59" t="s">
        <v>13</v>
      </c>
      <c r="N325" s="70"/>
      <c r="O325" s="131" t="str">
        <f t="shared" si="76"/>
        <v/>
      </c>
      <c r="P325" s="50" t="str">
        <f t="shared" si="73"/>
        <v/>
      </c>
      <c r="Q325" s="55">
        <f t="shared" ca="1" si="69"/>
        <v>0</v>
      </c>
      <c r="R325" s="52">
        <f t="shared" si="70"/>
        <v>0</v>
      </c>
      <c r="S325" s="6" t="str">
        <f t="shared" ca="1" si="82"/>
        <v/>
      </c>
      <c r="T325" s="55">
        <f t="shared" ca="1" si="77"/>
        <v>0</v>
      </c>
      <c r="U325" s="55">
        <f t="shared" ca="1" si="71"/>
        <v>0</v>
      </c>
      <c r="V325" s="69"/>
      <c r="W325" s="52">
        <f t="shared" si="78"/>
        <v>0</v>
      </c>
      <c r="X325" s="55">
        <f t="shared" ca="1" si="79"/>
        <v>0</v>
      </c>
      <c r="Y325" s="71"/>
      <c r="Z325" s="7"/>
      <c r="AA325" s="58">
        <f t="shared" ca="1" si="72"/>
        <v>0</v>
      </c>
    </row>
    <row r="326" spans="1:27" x14ac:dyDescent="0.25">
      <c r="A326" s="5">
        <v>321</v>
      </c>
      <c r="B326" s="135"/>
      <c r="C326" s="133"/>
      <c r="D326" s="133"/>
      <c r="E326" s="134"/>
      <c r="F326" s="56">
        <f t="shared" ca="1" si="80"/>
        <v>0</v>
      </c>
      <c r="G326" s="136"/>
      <c r="H326" s="6" t="str">
        <f t="shared" ca="1" si="81"/>
        <v/>
      </c>
      <c r="I326" s="55">
        <f t="shared" ca="1" si="74"/>
        <v>0</v>
      </c>
      <c r="J326" s="137"/>
      <c r="K326" s="53" t="str">
        <f t="shared" ref="K326:K389" si="83">IF(ISBLANK(B326),"",B326)</f>
        <v/>
      </c>
      <c r="L326" s="51" t="str">
        <f t="shared" si="75"/>
        <v/>
      </c>
      <c r="M326" s="59" t="s">
        <v>13</v>
      </c>
      <c r="N326" s="70"/>
      <c r="O326" s="131" t="str">
        <f t="shared" si="76"/>
        <v/>
      </c>
      <c r="P326" s="50" t="str">
        <f t="shared" si="73"/>
        <v/>
      </c>
      <c r="Q326" s="55">
        <f t="shared" ref="Q326:Q389" ca="1" si="84">IFERROR(VLOOKUP(P326,Liste_OCS,3,FALSE),0)</f>
        <v>0</v>
      </c>
      <c r="R326" s="52">
        <f t="shared" ref="R326:R389" si="85">IF(M326="Non",0,G326)</f>
        <v>0</v>
      </c>
      <c r="S326" s="6" t="str">
        <f t="shared" ca="1" si="82"/>
        <v/>
      </c>
      <c r="T326" s="55">
        <f t="shared" ca="1" si="77"/>
        <v>0</v>
      </c>
      <c r="U326" s="55">
        <f t="shared" ref="U326:U389" ca="1" si="86">I326-T326</f>
        <v>0</v>
      </c>
      <c r="V326" s="69"/>
      <c r="W326" s="52">
        <f t="shared" si="78"/>
        <v>0</v>
      </c>
      <c r="X326" s="55">
        <f t="shared" ca="1" si="79"/>
        <v>0</v>
      </c>
      <c r="Y326" s="71"/>
      <c r="Z326" s="7"/>
      <c r="AA326" s="58">
        <f t="shared" ref="AA326:AA389" ca="1" si="87">I326-X326</f>
        <v>0</v>
      </c>
    </row>
    <row r="327" spans="1:27" x14ac:dyDescent="0.25">
      <c r="A327" s="5">
        <v>322</v>
      </c>
      <c r="B327" s="135"/>
      <c r="C327" s="133"/>
      <c r="D327" s="133"/>
      <c r="E327" s="134"/>
      <c r="F327" s="56">
        <f t="shared" ca="1" si="80"/>
        <v>0</v>
      </c>
      <c r="G327" s="136"/>
      <c r="H327" s="6" t="str">
        <f t="shared" ca="1" si="81"/>
        <v/>
      </c>
      <c r="I327" s="55">
        <f t="shared" ca="1" si="74"/>
        <v>0</v>
      </c>
      <c r="J327" s="137"/>
      <c r="K327" s="53" t="str">
        <f t="shared" si="83"/>
        <v/>
      </c>
      <c r="L327" s="51" t="str">
        <f t="shared" si="75"/>
        <v/>
      </c>
      <c r="M327" s="59" t="s">
        <v>13</v>
      </c>
      <c r="N327" s="70"/>
      <c r="O327" s="131" t="str">
        <f t="shared" si="76"/>
        <v/>
      </c>
      <c r="P327" s="50" t="str">
        <f t="shared" si="73"/>
        <v/>
      </c>
      <c r="Q327" s="55">
        <f t="shared" ca="1" si="84"/>
        <v>0</v>
      </c>
      <c r="R327" s="52">
        <f t="shared" si="85"/>
        <v>0</v>
      </c>
      <c r="S327" s="6" t="str">
        <f t="shared" ca="1" si="82"/>
        <v/>
      </c>
      <c r="T327" s="55">
        <f t="shared" ca="1" si="77"/>
        <v>0</v>
      </c>
      <c r="U327" s="55">
        <f t="shared" ca="1" si="86"/>
        <v>0</v>
      </c>
      <c r="V327" s="69"/>
      <c r="W327" s="52">
        <f t="shared" si="78"/>
        <v>0</v>
      </c>
      <c r="X327" s="55">
        <f t="shared" ca="1" si="79"/>
        <v>0</v>
      </c>
      <c r="Y327" s="71"/>
      <c r="Z327" s="7"/>
      <c r="AA327" s="58">
        <f t="shared" ca="1" si="87"/>
        <v>0</v>
      </c>
    </row>
    <row r="328" spans="1:27" x14ac:dyDescent="0.25">
      <c r="A328" s="5">
        <v>323</v>
      </c>
      <c r="B328" s="135"/>
      <c r="C328" s="133"/>
      <c r="D328" s="133"/>
      <c r="E328" s="134"/>
      <c r="F328" s="56">
        <f t="shared" ca="1" si="80"/>
        <v>0</v>
      </c>
      <c r="G328" s="136"/>
      <c r="H328" s="6" t="str">
        <f t="shared" ca="1" si="81"/>
        <v/>
      </c>
      <c r="I328" s="55">
        <f t="shared" ca="1" si="74"/>
        <v>0</v>
      </c>
      <c r="J328" s="137"/>
      <c r="K328" s="53" t="str">
        <f t="shared" si="83"/>
        <v/>
      </c>
      <c r="L328" s="51" t="str">
        <f t="shared" si="75"/>
        <v/>
      </c>
      <c r="M328" s="59" t="s">
        <v>13</v>
      </c>
      <c r="N328" s="70"/>
      <c r="O328" s="131" t="str">
        <f t="shared" si="76"/>
        <v/>
      </c>
      <c r="P328" s="50" t="str">
        <f t="shared" si="73"/>
        <v/>
      </c>
      <c r="Q328" s="55">
        <f t="shared" ca="1" si="84"/>
        <v>0</v>
      </c>
      <c r="R328" s="52">
        <f t="shared" si="85"/>
        <v>0</v>
      </c>
      <c r="S328" s="6" t="str">
        <f t="shared" ca="1" si="82"/>
        <v/>
      </c>
      <c r="T328" s="55">
        <f t="shared" ca="1" si="77"/>
        <v>0</v>
      </c>
      <c r="U328" s="55">
        <f t="shared" ca="1" si="86"/>
        <v>0</v>
      </c>
      <c r="V328" s="69"/>
      <c r="W328" s="52">
        <f t="shared" si="78"/>
        <v>0</v>
      </c>
      <c r="X328" s="55">
        <f t="shared" ca="1" si="79"/>
        <v>0</v>
      </c>
      <c r="Y328" s="71"/>
      <c r="Z328" s="7"/>
      <c r="AA328" s="58">
        <f t="shared" ca="1" si="87"/>
        <v>0</v>
      </c>
    </row>
    <row r="329" spans="1:27" x14ac:dyDescent="0.25">
      <c r="A329" s="5">
        <v>324</v>
      </c>
      <c r="B329" s="135"/>
      <c r="C329" s="133"/>
      <c r="D329" s="133"/>
      <c r="E329" s="134"/>
      <c r="F329" s="56">
        <f t="shared" ca="1" si="80"/>
        <v>0</v>
      </c>
      <c r="G329" s="136"/>
      <c r="H329" s="6" t="str">
        <f t="shared" ca="1" si="81"/>
        <v/>
      </c>
      <c r="I329" s="55">
        <f t="shared" ca="1" si="74"/>
        <v>0</v>
      </c>
      <c r="J329" s="137"/>
      <c r="K329" s="53" t="str">
        <f t="shared" si="83"/>
        <v/>
      </c>
      <c r="L329" s="51" t="str">
        <f t="shared" si="75"/>
        <v/>
      </c>
      <c r="M329" s="59" t="s">
        <v>13</v>
      </c>
      <c r="N329" s="70"/>
      <c r="O329" s="131" t="str">
        <f t="shared" si="76"/>
        <v/>
      </c>
      <c r="P329" s="50" t="str">
        <f t="shared" ref="P329:P392" si="88">IF(ISBLANK(E329),"",E329)</f>
        <v/>
      </c>
      <c r="Q329" s="55">
        <f t="shared" ca="1" si="84"/>
        <v>0</v>
      </c>
      <c r="R329" s="52">
        <f t="shared" si="85"/>
        <v>0</v>
      </c>
      <c r="S329" s="6" t="str">
        <f t="shared" ca="1" si="82"/>
        <v/>
      </c>
      <c r="T329" s="55">
        <f t="shared" ca="1" si="77"/>
        <v>0</v>
      </c>
      <c r="U329" s="55">
        <f t="shared" ca="1" si="86"/>
        <v>0</v>
      </c>
      <c r="V329" s="69"/>
      <c r="W329" s="52">
        <f t="shared" si="78"/>
        <v>0</v>
      </c>
      <c r="X329" s="55">
        <f t="shared" ca="1" si="79"/>
        <v>0</v>
      </c>
      <c r="Y329" s="71"/>
      <c r="Z329" s="7"/>
      <c r="AA329" s="58">
        <f t="shared" ca="1" si="87"/>
        <v>0</v>
      </c>
    </row>
    <row r="330" spans="1:27" x14ac:dyDescent="0.25">
      <c r="A330" s="5">
        <v>325</v>
      </c>
      <c r="B330" s="135"/>
      <c r="C330" s="133"/>
      <c r="D330" s="133"/>
      <c r="E330" s="134"/>
      <c r="F330" s="56">
        <f t="shared" ca="1" si="80"/>
        <v>0</v>
      </c>
      <c r="G330" s="136"/>
      <c r="H330" s="6" t="str">
        <f t="shared" ca="1" si="81"/>
        <v/>
      </c>
      <c r="I330" s="55">
        <f t="shared" ca="1" si="74"/>
        <v>0</v>
      </c>
      <c r="J330" s="137"/>
      <c r="K330" s="53" t="str">
        <f t="shared" si="83"/>
        <v/>
      </c>
      <c r="L330" s="51" t="str">
        <f t="shared" si="75"/>
        <v/>
      </c>
      <c r="M330" s="59" t="s">
        <v>13</v>
      </c>
      <c r="N330" s="70"/>
      <c r="O330" s="131" t="str">
        <f t="shared" si="76"/>
        <v/>
      </c>
      <c r="P330" s="50" t="str">
        <f t="shared" si="88"/>
        <v/>
      </c>
      <c r="Q330" s="55">
        <f t="shared" ca="1" si="84"/>
        <v>0</v>
      </c>
      <c r="R330" s="52">
        <f t="shared" si="85"/>
        <v>0</v>
      </c>
      <c r="S330" s="6" t="str">
        <f t="shared" ca="1" si="82"/>
        <v/>
      </c>
      <c r="T330" s="55">
        <f t="shared" ca="1" si="77"/>
        <v>0</v>
      </c>
      <c r="U330" s="55">
        <f t="shared" ca="1" si="86"/>
        <v>0</v>
      </c>
      <c r="V330" s="69"/>
      <c r="W330" s="52">
        <f t="shared" si="78"/>
        <v>0</v>
      </c>
      <c r="X330" s="55">
        <f t="shared" ca="1" si="79"/>
        <v>0</v>
      </c>
      <c r="Y330" s="71"/>
      <c r="Z330" s="7"/>
      <c r="AA330" s="58">
        <f t="shared" ca="1" si="87"/>
        <v>0</v>
      </c>
    </row>
    <row r="331" spans="1:27" x14ac:dyDescent="0.25">
      <c r="A331" s="5">
        <v>326</v>
      </c>
      <c r="B331" s="135"/>
      <c r="C331" s="133"/>
      <c r="D331" s="133"/>
      <c r="E331" s="134"/>
      <c r="F331" s="56">
        <f t="shared" ca="1" si="80"/>
        <v>0</v>
      </c>
      <c r="G331" s="136"/>
      <c r="H331" s="6" t="str">
        <f t="shared" ca="1" si="81"/>
        <v/>
      </c>
      <c r="I331" s="55">
        <f t="shared" ca="1" si="74"/>
        <v>0</v>
      </c>
      <c r="J331" s="137"/>
      <c r="K331" s="53" t="str">
        <f t="shared" si="83"/>
        <v/>
      </c>
      <c r="L331" s="51" t="str">
        <f t="shared" si="75"/>
        <v/>
      </c>
      <c r="M331" s="59" t="s">
        <v>13</v>
      </c>
      <c r="N331" s="70"/>
      <c r="O331" s="131" t="str">
        <f t="shared" si="76"/>
        <v/>
      </c>
      <c r="P331" s="50" t="str">
        <f t="shared" si="88"/>
        <v/>
      </c>
      <c r="Q331" s="55">
        <f t="shared" ca="1" si="84"/>
        <v>0</v>
      </c>
      <c r="R331" s="52">
        <f t="shared" si="85"/>
        <v>0</v>
      </c>
      <c r="S331" s="6" t="str">
        <f t="shared" ca="1" si="82"/>
        <v/>
      </c>
      <c r="T331" s="55">
        <f t="shared" ca="1" si="77"/>
        <v>0</v>
      </c>
      <c r="U331" s="55">
        <f t="shared" ca="1" si="86"/>
        <v>0</v>
      </c>
      <c r="V331" s="69"/>
      <c r="W331" s="52">
        <f t="shared" si="78"/>
        <v>0</v>
      </c>
      <c r="X331" s="55">
        <f t="shared" ca="1" si="79"/>
        <v>0</v>
      </c>
      <c r="Y331" s="71"/>
      <c r="Z331" s="7"/>
      <c r="AA331" s="58">
        <f t="shared" ca="1" si="87"/>
        <v>0</v>
      </c>
    </row>
    <row r="332" spans="1:27" x14ac:dyDescent="0.25">
      <c r="A332" s="5">
        <v>327</v>
      </c>
      <c r="B332" s="135"/>
      <c r="C332" s="133"/>
      <c r="D332" s="133"/>
      <c r="E332" s="134"/>
      <c r="F332" s="56">
        <f t="shared" ca="1" si="80"/>
        <v>0</v>
      </c>
      <c r="G332" s="136"/>
      <c r="H332" s="6" t="str">
        <f t="shared" ca="1" si="81"/>
        <v/>
      </c>
      <c r="I332" s="55">
        <f t="shared" ca="1" si="74"/>
        <v>0</v>
      </c>
      <c r="J332" s="137"/>
      <c r="K332" s="53" t="str">
        <f t="shared" si="83"/>
        <v/>
      </c>
      <c r="L332" s="51" t="str">
        <f t="shared" si="75"/>
        <v/>
      </c>
      <c r="M332" s="59" t="s">
        <v>13</v>
      </c>
      <c r="N332" s="70"/>
      <c r="O332" s="131" t="str">
        <f t="shared" si="76"/>
        <v/>
      </c>
      <c r="P332" s="50" t="str">
        <f t="shared" si="88"/>
        <v/>
      </c>
      <c r="Q332" s="55">
        <f t="shared" ca="1" si="84"/>
        <v>0</v>
      </c>
      <c r="R332" s="52">
        <f t="shared" si="85"/>
        <v>0</v>
      </c>
      <c r="S332" s="6" t="str">
        <f t="shared" ca="1" si="82"/>
        <v/>
      </c>
      <c r="T332" s="55">
        <f t="shared" ca="1" si="77"/>
        <v>0</v>
      </c>
      <c r="U332" s="55">
        <f t="shared" ca="1" si="86"/>
        <v>0</v>
      </c>
      <c r="V332" s="69"/>
      <c r="W332" s="52">
        <f t="shared" si="78"/>
        <v>0</v>
      </c>
      <c r="X332" s="55">
        <f t="shared" ca="1" si="79"/>
        <v>0</v>
      </c>
      <c r="Y332" s="71"/>
      <c r="Z332" s="7"/>
      <c r="AA332" s="58">
        <f t="shared" ca="1" si="87"/>
        <v>0</v>
      </c>
    </row>
    <row r="333" spans="1:27" x14ac:dyDescent="0.25">
      <c r="A333" s="5">
        <v>328</v>
      </c>
      <c r="B333" s="135"/>
      <c r="C333" s="133"/>
      <c r="D333" s="133"/>
      <c r="E333" s="134"/>
      <c r="F333" s="56">
        <f t="shared" ca="1" si="80"/>
        <v>0</v>
      </c>
      <c r="G333" s="136"/>
      <c r="H333" s="6" t="str">
        <f t="shared" ca="1" si="81"/>
        <v/>
      </c>
      <c r="I333" s="55">
        <f t="shared" ca="1" si="74"/>
        <v>0</v>
      </c>
      <c r="J333" s="137"/>
      <c r="K333" s="53" t="str">
        <f t="shared" si="83"/>
        <v/>
      </c>
      <c r="L333" s="51" t="str">
        <f t="shared" si="75"/>
        <v/>
      </c>
      <c r="M333" s="59" t="s">
        <v>13</v>
      </c>
      <c r="N333" s="70"/>
      <c r="O333" s="131" t="str">
        <f t="shared" si="76"/>
        <v/>
      </c>
      <c r="P333" s="50" t="str">
        <f t="shared" si="88"/>
        <v/>
      </c>
      <c r="Q333" s="55">
        <f t="shared" ca="1" si="84"/>
        <v>0</v>
      </c>
      <c r="R333" s="52">
        <f t="shared" si="85"/>
        <v>0</v>
      </c>
      <c r="S333" s="6" t="str">
        <f t="shared" ca="1" si="82"/>
        <v/>
      </c>
      <c r="T333" s="55">
        <f t="shared" ca="1" si="77"/>
        <v>0</v>
      </c>
      <c r="U333" s="55">
        <f t="shared" ca="1" si="86"/>
        <v>0</v>
      </c>
      <c r="V333" s="69"/>
      <c r="W333" s="52">
        <f t="shared" si="78"/>
        <v>0</v>
      </c>
      <c r="X333" s="55">
        <f t="shared" ca="1" si="79"/>
        <v>0</v>
      </c>
      <c r="Y333" s="71"/>
      <c r="Z333" s="7"/>
      <c r="AA333" s="58">
        <f t="shared" ca="1" si="87"/>
        <v>0</v>
      </c>
    </row>
    <row r="334" spans="1:27" x14ac:dyDescent="0.25">
      <c r="A334" s="5">
        <v>329</v>
      </c>
      <c r="B334" s="135"/>
      <c r="C334" s="133"/>
      <c r="D334" s="133"/>
      <c r="E334" s="134"/>
      <c r="F334" s="56">
        <f t="shared" ca="1" si="80"/>
        <v>0</v>
      </c>
      <c r="G334" s="136"/>
      <c r="H334" s="6" t="str">
        <f t="shared" ca="1" si="81"/>
        <v/>
      </c>
      <c r="I334" s="55">
        <f t="shared" ca="1" si="74"/>
        <v>0</v>
      </c>
      <c r="J334" s="137"/>
      <c r="K334" s="53" t="str">
        <f t="shared" si="83"/>
        <v/>
      </c>
      <c r="L334" s="51" t="str">
        <f t="shared" si="75"/>
        <v/>
      </c>
      <c r="M334" s="59" t="s">
        <v>13</v>
      </c>
      <c r="N334" s="70"/>
      <c r="O334" s="131" t="str">
        <f t="shared" si="76"/>
        <v/>
      </c>
      <c r="P334" s="50" t="str">
        <f t="shared" si="88"/>
        <v/>
      </c>
      <c r="Q334" s="55">
        <f t="shared" ca="1" si="84"/>
        <v>0</v>
      </c>
      <c r="R334" s="52">
        <f t="shared" si="85"/>
        <v>0</v>
      </c>
      <c r="S334" s="6" t="str">
        <f t="shared" ca="1" si="82"/>
        <v/>
      </c>
      <c r="T334" s="55">
        <f t="shared" ca="1" si="77"/>
        <v>0</v>
      </c>
      <c r="U334" s="55">
        <f t="shared" ca="1" si="86"/>
        <v>0</v>
      </c>
      <c r="V334" s="69"/>
      <c r="W334" s="52">
        <f t="shared" si="78"/>
        <v>0</v>
      </c>
      <c r="X334" s="55">
        <f t="shared" ca="1" si="79"/>
        <v>0</v>
      </c>
      <c r="Y334" s="71"/>
      <c r="Z334" s="7"/>
      <c r="AA334" s="58">
        <f t="shared" ca="1" si="87"/>
        <v>0</v>
      </c>
    </row>
    <row r="335" spans="1:27" x14ac:dyDescent="0.25">
      <c r="A335" s="5">
        <v>330</v>
      </c>
      <c r="B335" s="135"/>
      <c r="C335" s="133"/>
      <c r="D335" s="133"/>
      <c r="E335" s="134"/>
      <c r="F335" s="56">
        <f t="shared" ca="1" si="80"/>
        <v>0</v>
      </c>
      <c r="G335" s="136"/>
      <c r="H335" s="6" t="str">
        <f t="shared" ca="1" si="81"/>
        <v/>
      </c>
      <c r="I335" s="55">
        <f t="shared" ca="1" si="74"/>
        <v>0</v>
      </c>
      <c r="J335" s="137"/>
      <c r="K335" s="53" t="str">
        <f t="shared" si="83"/>
        <v/>
      </c>
      <c r="L335" s="51" t="str">
        <f t="shared" si="75"/>
        <v/>
      </c>
      <c r="M335" s="59" t="s">
        <v>13</v>
      </c>
      <c r="N335" s="70"/>
      <c r="O335" s="131" t="str">
        <f t="shared" si="76"/>
        <v/>
      </c>
      <c r="P335" s="50" t="str">
        <f t="shared" si="88"/>
        <v/>
      </c>
      <c r="Q335" s="55">
        <f t="shared" ca="1" si="84"/>
        <v>0</v>
      </c>
      <c r="R335" s="52">
        <f t="shared" si="85"/>
        <v>0</v>
      </c>
      <c r="S335" s="6" t="str">
        <f t="shared" ca="1" si="82"/>
        <v/>
      </c>
      <c r="T335" s="55">
        <f t="shared" ca="1" si="77"/>
        <v>0</v>
      </c>
      <c r="U335" s="55">
        <f t="shared" ca="1" si="86"/>
        <v>0</v>
      </c>
      <c r="V335" s="69"/>
      <c r="W335" s="52">
        <f t="shared" si="78"/>
        <v>0</v>
      </c>
      <c r="X335" s="55">
        <f t="shared" ca="1" si="79"/>
        <v>0</v>
      </c>
      <c r="Y335" s="71"/>
      <c r="Z335" s="7"/>
      <c r="AA335" s="58">
        <f t="shared" ca="1" si="87"/>
        <v>0</v>
      </c>
    </row>
    <row r="336" spans="1:27" x14ac:dyDescent="0.25">
      <c r="A336" s="5">
        <v>331</v>
      </c>
      <c r="B336" s="135"/>
      <c r="C336" s="133"/>
      <c r="D336" s="133"/>
      <c r="E336" s="134"/>
      <c r="F336" s="56">
        <f t="shared" ca="1" si="80"/>
        <v>0</v>
      </c>
      <c r="G336" s="136"/>
      <c r="H336" s="6" t="str">
        <f t="shared" ca="1" si="81"/>
        <v/>
      </c>
      <c r="I336" s="55">
        <f t="shared" ca="1" si="74"/>
        <v>0</v>
      </c>
      <c r="J336" s="137"/>
      <c r="K336" s="53" t="str">
        <f t="shared" si="83"/>
        <v/>
      </c>
      <c r="L336" s="51" t="str">
        <f t="shared" si="75"/>
        <v/>
      </c>
      <c r="M336" s="59" t="s">
        <v>13</v>
      </c>
      <c r="N336" s="70"/>
      <c r="O336" s="131" t="str">
        <f t="shared" si="76"/>
        <v/>
      </c>
      <c r="P336" s="50" t="str">
        <f t="shared" si="88"/>
        <v/>
      </c>
      <c r="Q336" s="55">
        <f t="shared" ca="1" si="84"/>
        <v>0</v>
      </c>
      <c r="R336" s="52">
        <f t="shared" si="85"/>
        <v>0</v>
      </c>
      <c r="S336" s="6" t="str">
        <f t="shared" ca="1" si="82"/>
        <v/>
      </c>
      <c r="T336" s="55">
        <f t="shared" ca="1" si="77"/>
        <v>0</v>
      </c>
      <c r="U336" s="55">
        <f t="shared" ca="1" si="86"/>
        <v>0</v>
      </c>
      <c r="V336" s="69"/>
      <c r="W336" s="52">
        <f t="shared" si="78"/>
        <v>0</v>
      </c>
      <c r="X336" s="55">
        <f t="shared" ca="1" si="79"/>
        <v>0</v>
      </c>
      <c r="Y336" s="71"/>
      <c r="Z336" s="7"/>
      <c r="AA336" s="58">
        <f t="shared" ca="1" si="87"/>
        <v>0</v>
      </c>
    </row>
    <row r="337" spans="1:27" x14ac:dyDescent="0.25">
      <c r="A337" s="5">
        <v>332</v>
      </c>
      <c r="B337" s="135"/>
      <c r="C337" s="133"/>
      <c r="D337" s="133"/>
      <c r="E337" s="134"/>
      <c r="F337" s="56">
        <f t="shared" ca="1" si="80"/>
        <v>0</v>
      </c>
      <c r="G337" s="136"/>
      <c r="H337" s="6" t="str">
        <f t="shared" ca="1" si="81"/>
        <v/>
      </c>
      <c r="I337" s="55">
        <f t="shared" ca="1" si="74"/>
        <v>0</v>
      </c>
      <c r="J337" s="137"/>
      <c r="K337" s="53" t="str">
        <f t="shared" si="83"/>
        <v/>
      </c>
      <c r="L337" s="51" t="str">
        <f t="shared" si="75"/>
        <v/>
      </c>
      <c r="M337" s="59" t="s">
        <v>13</v>
      </c>
      <c r="N337" s="70"/>
      <c r="O337" s="131" t="str">
        <f t="shared" si="76"/>
        <v/>
      </c>
      <c r="P337" s="50" t="str">
        <f t="shared" si="88"/>
        <v/>
      </c>
      <c r="Q337" s="55">
        <f t="shared" ca="1" si="84"/>
        <v>0</v>
      </c>
      <c r="R337" s="52">
        <f t="shared" si="85"/>
        <v>0</v>
      </c>
      <c r="S337" s="6" t="str">
        <f t="shared" ca="1" si="82"/>
        <v/>
      </c>
      <c r="T337" s="55">
        <f t="shared" ca="1" si="77"/>
        <v>0</v>
      </c>
      <c r="U337" s="55">
        <f t="shared" ca="1" si="86"/>
        <v>0</v>
      </c>
      <c r="V337" s="69"/>
      <c r="W337" s="52">
        <f t="shared" si="78"/>
        <v>0</v>
      </c>
      <c r="X337" s="55">
        <f t="shared" ca="1" si="79"/>
        <v>0</v>
      </c>
      <c r="Y337" s="71"/>
      <c r="Z337" s="7"/>
      <c r="AA337" s="58">
        <f t="shared" ca="1" si="87"/>
        <v>0</v>
      </c>
    </row>
    <row r="338" spans="1:27" x14ac:dyDescent="0.25">
      <c r="A338" s="5">
        <v>333</v>
      </c>
      <c r="B338" s="135"/>
      <c r="C338" s="133"/>
      <c r="D338" s="133"/>
      <c r="E338" s="134"/>
      <c r="F338" s="56">
        <f t="shared" ca="1" si="80"/>
        <v>0</v>
      </c>
      <c r="G338" s="136"/>
      <c r="H338" s="6" t="str">
        <f t="shared" ca="1" si="81"/>
        <v/>
      </c>
      <c r="I338" s="55">
        <f t="shared" ca="1" si="74"/>
        <v>0</v>
      </c>
      <c r="J338" s="137"/>
      <c r="K338" s="53" t="str">
        <f t="shared" si="83"/>
        <v/>
      </c>
      <c r="L338" s="51" t="str">
        <f t="shared" si="75"/>
        <v/>
      </c>
      <c r="M338" s="59" t="s">
        <v>13</v>
      </c>
      <c r="N338" s="70"/>
      <c r="O338" s="131" t="str">
        <f t="shared" si="76"/>
        <v/>
      </c>
      <c r="P338" s="50" t="str">
        <f t="shared" si="88"/>
        <v/>
      </c>
      <c r="Q338" s="55">
        <f t="shared" ca="1" si="84"/>
        <v>0</v>
      </c>
      <c r="R338" s="52">
        <f t="shared" si="85"/>
        <v>0</v>
      </c>
      <c r="S338" s="6" t="str">
        <f t="shared" ca="1" si="82"/>
        <v/>
      </c>
      <c r="T338" s="55">
        <f t="shared" ca="1" si="77"/>
        <v>0</v>
      </c>
      <c r="U338" s="55">
        <f t="shared" ca="1" si="86"/>
        <v>0</v>
      </c>
      <c r="V338" s="69"/>
      <c r="W338" s="52">
        <f t="shared" si="78"/>
        <v>0</v>
      </c>
      <c r="X338" s="55">
        <f t="shared" ca="1" si="79"/>
        <v>0</v>
      </c>
      <c r="Y338" s="71"/>
      <c r="Z338" s="7"/>
      <c r="AA338" s="58">
        <f t="shared" ca="1" si="87"/>
        <v>0</v>
      </c>
    </row>
    <row r="339" spans="1:27" x14ac:dyDescent="0.25">
      <c r="A339" s="5">
        <v>334</v>
      </c>
      <c r="B339" s="135"/>
      <c r="C339" s="133"/>
      <c r="D339" s="133"/>
      <c r="E339" s="134"/>
      <c r="F339" s="56">
        <f t="shared" ca="1" si="80"/>
        <v>0</v>
      </c>
      <c r="G339" s="136"/>
      <c r="H339" s="6" t="str">
        <f t="shared" ca="1" si="81"/>
        <v/>
      </c>
      <c r="I339" s="55">
        <f t="shared" ca="1" si="74"/>
        <v>0</v>
      </c>
      <c r="J339" s="137"/>
      <c r="K339" s="53" t="str">
        <f t="shared" si="83"/>
        <v/>
      </c>
      <c r="L339" s="51" t="str">
        <f t="shared" si="75"/>
        <v/>
      </c>
      <c r="M339" s="59" t="s">
        <v>13</v>
      </c>
      <c r="N339" s="70"/>
      <c r="O339" s="131" t="str">
        <f t="shared" si="76"/>
        <v/>
      </c>
      <c r="P339" s="50" t="str">
        <f t="shared" si="88"/>
        <v/>
      </c>
      <c r="Q339" s="55">
        <f t="shared" ca="1" si="84"/>
        <v>0</v>
      </c>
      <c r="R339" s="52">
        <f t="shared" si="85"/>
        <v>0</v>
      </c>
      <c r="S339" s="6" t="str">
        <f t="shared" ca="1" si="82"/>
        <v/>
      </c>
      <c r="T339" s="55">
        <f t="shared" ca="1" si="77"/>
        <v>0</v>
      </c>
      <c r="U339" s="55">
        <f t="shared" ca="1" si="86"/>
        <v>0</v>
      </c>
      <c r="V339" s="69"/>
      <c r="W339" s="52">
        <f t="shared" si="78"/>
        <v>0</v>
      </c>
      <c r="X339" s="55">
        <f t="shared" ca="1" si="79"/>
        <v>0</v>
      </c>
      <c r="Y339" s="71"/>
      <c r="Z339" s="7"/>
      <c r="AA339" s="58">
        <f t="shared" ca="1" si="87"/>
        <v>0</v>
      </c>
    </row>
    <row r="340" spans="1:27" x14ac:dyDescent="0.25">
      <c r="A340" s="5">
        <v>335</v>
      </c>
      <c r="B340" s="135"/>
      <c r="C340" s="133"/>
      <c r="D340" s="133"/>
      <c r="E340" s="134"/>
      <c r="F340" s="56">
        <f t="shared" ca="1" si="80"/>
        <v>0</v>
      </c>
      <c r="G340" s="136"/>
      <c r="H340" s="6" t="str">
        <f t="shared" ca="1" si="81"/>
        <v/>
      </c>
      <c r="I340" s="55">
        <f t="shared" ca="1" si="74"/>
        <v>0</v>
      </c>
      <c r="J340" s="137"/>
      <c r="K340" s="53" t="str">
        <f t="shared" si="83"/>
        <v/>
      </c>
      <c r="L340" s="51" t="str">
        <f t="shared" si="75"/>
        <v/>
      </c>
      <c r="M340" s="59" t="s">
        <v>13</v>
      </c>
      <c r="N340" s="70"/>
      <c r="O340" s="131" t="str">
        <f t="shared" si="76"/>
        <v/>
      </c>
      <c r="P340" s="50" t="str">
        <f t="shared" si="88"/>
        <v/>
      </c>
      <c r="Q340" s="55">
        <f t="shared" ca="1" si="84"/>
        <v>0</v>
      </c>
      <c r="R340" s="52">
        <f t="shared" si="85"/>
        <v>0</v>
      </c>
      <c r="S340" s="6" t="str">
        <f t="shared" ca="1" si="82"/>
        <v/>
      </c>
      <c r="T340" s="55">
        <f t="shared" ca="1" si="77"/>
        <v>0</v>
      </c>
      <c r="U340" s="55">
        <f t="shared" ca="1" si="86"/>
        <v>0</v>
      </c>
      <c r="V340" s="69"/>
      <c r="W340" s="52">
        <f t="shared" si="78"/>
        <v>0</v>
      </c>
      <c r="X340" s="55">
        <f t="shared" ca="1" si="79"/>
        <v>0</v>
      </c>
      <c r="Y340" s="71"/>
      <c r="Z340" s="7"/>
      <c r="AA340" s="58">
        <f t="shared" ca="1" si="87"/>
        <v>0</v>
      </c>
    </row>
    <row r="341" spans="1:27" x14ac:dyDescent="0.25">
      <c r="A341" s="5">
        <v>336</v>
      </c>
      <c r="B341" s="135"/>
      <c r="C341" s="133"/>
      <c r="D341" s="133"/>
      <c r="E341" s="134"/>
      <c r="F341" s="56">
        <f t="shared" ca="1" si="80"/>
        <v>0</v>
      </c>
      <c r="G341" s="136"/>
      <c r="H341" s="6" t="str">
        <f t="shared" ca="1" si="81"/>
        <v/>
      </c>
      <c r="I341" s="55">
        <f t="shared" ca="1" si="74"/>
        <v>0</v>
      </c>
      <c r="J341" s="137"/>
      <c r="K341" s="53" t="str">
        <f t="shared" si="83"/>
        <v/>
      </c>
      <c r="L341" s="51" t="str">
        <f t="shared" si="75"/>
        <v/>
      </c>
      <c r="M341" s="59" t="s">
        <v>13</v>
      </c>
      <c r="N341" s="70"/>
      <c r="O341" s="131" t="str">
        <f t="shared" si="76"/>
        <v/>
      </c>
      <c r="P341" s="50" t="str">
        <f t="shared" si="88"/>
        <v/>
      </c>
      <c r="Q341" s="55">
        <f t="shared" ca="1" si="84"/>
        <v>0</v>
      </c>
      <c r="R341" s="52">
        <f t="shared" si="85"/>
        <v>0</v>
      </c>
      <c r="S341" s="6" t="str">
        <f t="shared" ca="1" si="82"/>
        <v/>
      </c>
      <c r="T341" s="55">
        <f t="shared" ca="1" si="77"/>
        <v>0</v>
      </c>
      <c r="U341" s="55">
        <f t="shared" ca="1" si="86"/>
        <v>0</v>
      </c>
      <c r="V341" s="69"/>
      <c r="W341" s="52">
        <f t="shared" si="78"/>
        <v>0</v>
      </c>
      <c r="X341" s="55">
        <f t="shared" ca="1" si="79"/>
        <v>0</v>
      </c>
      <c r="Y341" s="71"/>
      <c r="Z341" s="7"/>
      <c r="AA341" s="58">
        <f t="shared" ca="1" si="87"/>
        <v>0</v>
      </c>
    </row>
    <row r="342" spans="1:27" x14ac:dyDescent="0.25">
      <c r="A342" s="5">
        <v>337</v>
      </c>
      <c r="B342" s="135"/>
      <c r="C342" s="133"/>
      <c r="D342" s="133"/>
      <c r="E342" s="134"/>
      <c r="F342" s="56">
        <f t="shared" ca="1" si="80"/>
        <v>0</v>
      </c>
      <c r="G342" s="136"/>
      <c r="H342" s="6" t="str">
        <f t="shared" ca="1" si="81"/>
        <v/>
      </c>
      <c r="I342" s="55">
        <f t="shared" ca="1" si="74"/>
        <v>0</v>
      </c>
      <c r="J342" s="137"/>
      <c r="K342" s="53" t="str">
        <f t="shared" si="83"/>
        <v/>
      </c>
      <c r="L342" s="51" t="str">
        <f t="shared" si="75"/>
        <v/>
      </c>
      <c r="M342" s="59" t="s">
        <v>13</v>
      </c>
      <c r="N342" s="70"/>
      <c r="O342" s="131" t="str">
        <f t="shared" si="76"/>
        <v/>
      </c>
      <c r="P342" s="50" t="str">
        <f t="shared" si="88"/>
        <v/>
      </c>
      <c r="Q342" s="55">
        <f t="shared" ca="1" si="84"/>
        <v>0</v>
      </c>
      <c r="R342" s="52">
        <f t="shared" si="85"/>
        <v>0</v>
      </c>
      <c r="S342" s="6" t="str">
        <f t="shared" ca="1" si="82"/>
        <v/>
      </c>
      <c r="T342" s="55">
        <f t="shared" ca="1" si="77"/>
        <v>0</v>
      </c>
      <c r="U342" s="55">
        <f t="shared" ca="1" si="86"/>
        <v>0</v>
      </c>
      <c r="V342" s="69"/>
      <c r="W342" s="52">
        <f t="shared" si="78"/>
        <v>0</v>
      </c>
      <c r="X342" s="55">
        <f t="shared" ca="1" si="79"/>
        <v>0</v>
      </c>
      <c r="Y342" s="71"/>
      <c r="Z342" s="7"/>
      <c r="AA342" s="58">
        <f t="shared" ca="1" si="87"/>
        <v>0</v>
      </c>
    </row>
    <row r="343" spans="1:27" x14ac:dyDescent="0.25">
      <c r="A343" s="5">
        <v>338</v>
      </c>
      <c r="B343" s="135"/>
      <c r="C343" s="133"/>
      <c r="D343" s="133"/>
      <c r="E343" s="134"/>
      <c r="F343" s="56">
        <f t="shared" ca="1" si="80"/>
        <v>0</v>
      </c>
      <c r="G343" s="136"/>
      <c r="H343" s="6" t="str">
        <f t="shared" ca="1" si="81"/>
        <v/>
      </c>
      <c r="I343" s="55">
        <f t="shared" ca="1" si="74"/>
        <v>0</v>
      </c>
      <c r="J343" s="137"/>
      <c r="K343" s="53" t="str">
        <f t="shared" si="83"/>
        <v/>
      </c>
      <c r="L343" s="51" t="str">
        <f t="shared" si="75"/>
        <v/>
      </c>
      <c r="M343" s="59" t="s">
        <v>13</v>
      </c>
      <c r="N343" s="70"/>
      <c r="O343" s="131" t="str">
        <f t="shared" si="76"/>
        <v/>
      </c>
      <c r="P343" s="50" t="str">
        <f t="shared" si="88"/>
        <v/>
      </c>
      <c r="Q343" s="55">
        <f t="shared" ca="1" si="84"/>
        <v>0</v>
      </c>
      <c r="R343" s="52">
        <f t="shared" si="85"/>
        <v>0</v>
      </c>
      <c r="S343" s="6" t="str">
        <f t="shared" ca="1" si="82"/>
        <v/>
      </c>
      <c r="T343" s="55">
        <f t="shared" ca="1" si="77"/>
        <v>0</v>
      </c>
      <c r="U343" s="55">
        <f t="shared" ca="1" si="86"/>
        <v>0</v>
      </c>
      <c r="V343" s="69"/>
      <c r="W343" s="52">
        <f t="shared" si="78"/>
        <v>0</v>
      </c>
      <c r="X343" s="55">
        <f t="shared" ca="1" si="79"/>
        <v>0</v>
      </c>
      <c r="Y343" s="71"/>
      <c r="Z343" s="7"/>
      <c r="AA343" s="58">
        <f t="shared" ca="1" si="87"/>
        <v>0</v>
      </c>
    </row>
    <row r="344" spans="1:27" x14ac:dyDescent="0.25">
      <c r="A344" s="5">
        <v>339</v>
      </c>
      <c r="B344" s="135"/>
      <c r="C344" s="133"/>
      <c r="D344" s="133"/>
      <c r="E344" s="134"/>
      <c r="F344" s="56">
        <f t="shared" ca="1" si="80"/>
        <v>0</v>
      </c>
      <c r="G344" s="136"/>
      <c r="H344" s="6" t="str">
        <f t="shared" ca="1" si="81"/>
        <v/>
      </c>
      <c r="I344" s="55">
        <f t="shared" ca="1" si="74"/>
        <v>0</v>
      </c>
      <c r="J344" s="137"/>
      <c r="K344" s="53" t="str">
        <f t="shared" si="83"/>
        <v/>
      </c>
      <c r="L344" s="51" t="str">
        <f t="shared" si="75"/>
        <v/>
      </c>
      <c r="M344" s="59" t="s">
        <v>13</v>
      </c>
      <c r="N344" s="70"/>
      <c r="O344" s="131" t="str">
        <f t="shared" si="76"/>
        <v/>
      </c>
      <c r="P344" s="50" t="str">
        <f t="shared" si="88"/>
        <v/>
      </c>
      <c r="Q344" s="55">
        <f t="shared" ca="1" si="84"/>
        <v>0</v>
      </c>
      <c r="R344" s="52">
        <f t="shared" si="85"/>
        <v>0</v>
      </c>
      <c r="S344" s="6" t="str">
        <f t="shared" ca="1" si="82"/>
        <v/>
      </c>
      <c r="T344" s="55">
        <f t="shared" ca="1" si="77"/>
        <v>0</v>
      </c>
      <c r="U344" s="55">
        <f t="shared" ca="1" si="86"/>
        <v>0</v>
      </c>
      <c r="V344" s="69"/>
      <c r="W344" s="52">
        <f t="shared" si="78"/>
        <v>0</v>
      </c>
      <c r="X344" s="55">
        <f t="shared" ca="1" si="79"/>
        <v>0</v>
      </c>
      <c r="Y344" s="71"/>
      <c r="Z344" s="7"/>
      <c r="AA344" s="58">
        <f t="shared" ca="1" si="87"/>
        <v>0</v>
      </c>
    </row>
    <row r="345" spans="1:27" x14ac:dyDescent="0.25">
      <c r="A345" s="5">
        <v>340</v>
      </c>
      <c r="B345" s="135"/>
      <c r="C345" s="133"/>
      <c r="D345" s="133"/>
      <c r="E345" s="134"/>
      <c r="F345" s="56">
        <f t="shared" ca="1" si="80"/>
        <v>0</v>
      </c>
      <c r="G345" s="136"/>
      <c r="H345" s="6" t="str">
        <f t="shared" ca="1" si="81"/>
        <v/>
      </c>
      <c r="I345" s="55">
        <f t="shared" ca="1" si="74"/>
        <v>0</v>
      </c>
      <c r="J345" s="137"/>
      <c r="K345" s="53" t="str">
        <f t="shared" si="83"/>
        <v/>
      </c>
      <c r="L345" s="51" t="str">
        <f t="shared" si="75"/>
        <v/>
      </c>
      <c r="M345" s="59" t="s">
        <v>13</v>
      </c>
      <c r="N345" s="70"/>
      <c r="O345" s="131" t="str">
        <f t="shared" si="76"/>
        <v/>
      </c>
      <c r="P345" s="50" t="str">
        <f t="shared" si="88"/>
        <v/>
      </c>
      <c r="Q345" s="55">
        <f t="shared" ca="1" si="84"/>
        <v>0</v>
      </c>
      <c r="R345" s="52">
        <f t="shared" si="85"/>
        <v>0</v>
      </c>
      <c r="S345" s="6" t="str">
        <f t="shared" ca="1" si="82"/>
        <v/>
      </c>
      <c r="T345" s="55">
        <f t="shared" ca="1" si="77"/>
        <v>0</v>
      </c>
      <c r="U345" s="55">
        <f t="shared" ca="1" si="86"/>
        <v>0</v>
      </c>
      <c r="V345" s="69"/>
      <c r="W345" s="52">
        <f t="shared" si="78"/>
        <v>0</v>
      </c>
      <c r="X345" s="55">
        <f t="shared" ca="1" si="79"/>
        <v>0</v>
      </c>
      <c r="Y345" s="71"/>
      <c r="Z345" s="7"/>
      <c r="AA345" s="58">
        <f t="shared" ca="1" si="87"/>
        <v>0</v>
      </c>
    </row>
    <row r="346" spans="1:27" x14ac:dyDescent="0.25">
      <c r="A346" s="5">
        <v>341</v>
      </c>
      <c r="B346" s="135"/>
      <c r="C346" s="133"/>
      <c r="D346" s="133"/>
      <c r="E346" s="134"/>
      <c r="F346" s="56">
        <f t="shared" ca="1" si="80"/>
        <v>0</v>
      </c>
      <c r="G346" s="136"/>
      <c r="H346" s="6" t="str">
        <f t="shared" ca="1" si="81"/>
        <v/>
      </c>
      <c r="I346" s="55">
        <f t="shared" ca="1" si="74"/>
        <v>0</v>
      </c>
      <c r="J346" s="137"/>
      <c r="K346" s="53" t="str">
        <f t="shared" si="83"/>
        <v/>
      </c>
      <c r="L346" s="51" t="str">
        <f t="shared" si="75"/>
        <v/>
      </c>
      <c r="M346" s="59" t="s">
        <v>13</v>
      </c>
      <c r="N346" s="70"/>
      <c r="O346" s="131" t="str">
        <f t="shared" si="76"/>
        <v/>
      </c>
      <c r="P346" s="50" t="str">
        <f t="shared" si="88"/>
        <v/>
      </c>
      <c r="Q346" s="55">
        <f t="shared" ca="1" si="84"/>
        <v>0</v>
      </c>
      <c r="R346" s="52">
        <f t="shared" si="85"/>
        <v>0</v>
      </c>
      <c r="S346" s="6" t="str">
        <f t="shared" ca="1" si="82"/>
        <v/>
      </c>
      <c r="T346" s="55">
        <f t="shared" ca="1" si="77"/>
        <v>0</v>
      </c>
      <c r="U346" s="55">
        <f t="shared" ca="1" si="86"/>
        <v>0</v>
      </c>
      <c r="V346" s="69"/>
      <c r="W346" s="52">
        <f t="shared" si="78"/>
        <v>0</v>
      </c>
      <c r="X346" s="55">
        <f t="shared" ca="1" si="79"/>
        <v>0</v>
      </c>
      <c r="Y346" s="71"/>
      <c r="Z346" s="7"/>
      <c r="AA346" s="58">
        <f t="shared" ca="1" si="87"/>
        <v>0</v>
      </c>
    </row>
    <row r="347" spans="1:27" x14ac:dyDescent="0.25">
      <c r="A347" s="5">
        <v>342</v>
      </c>
      <c r="B347" s="135"/>
      <c r="C347" s="133"/>
      <c r="D347" s="133"/>
      <c r="E347" s="134"/>
      <c r="F347" s="56">
        <f t="shared" ca="1" si="80"/>
        <v>0</v>
      </c>
      <c r="G347" s="136"/>
      <c r="H347" s="6" t="str">
        <f t="shared" ca="1" si="81"/>
        <v/>
      </c>
      <c r="I347" s="55">
        <f t="shared" ca="1" si="74"/>
        <v>0</v>
      </c>
      <c r="J347" s="137"/>
      <c r="K347" s="53" t="str">
        <f t="shared" si="83"/>
        <v/>
      </c>
      <c r="L347" s="51" t="str">
        <f t="shared" si="75"/>
        <v/>
      </c>
      <c r="M347" s="59" t="s">
        <v>13</v>
      </c>
      <c r="N347" s="70"/>
      <c r="O347" s="131" t="str">
        <f t="shared" si="76"/>
        <v/>
      </c>
      <c r="P347" s="50" t="str">
        <f t="shared" si="88"/>
        <v/>
      </c>
      <c r="Q347" s="55">
        <f t="shared" ca="1" si="84"/>
        <v>0</v>
      </c>
      <c r="R347" s="52">
        <f t="shared" si="85"/>
        <v>0</v>
      </c>
      <c r="S347" s="6" t="str">
        <f t="shared" ca="1" si="82"/>
        <v/>
      </c>
      <c r="T347" s="55">
        <f t="shared" ca="1" si="77"/>
        <v>0</v>
      </c>
      <c r="U347" s="55">
        <f t="shared" ca="1" si="86"/>
        <v>0</v>
      </c>
      <c r="V347" s="69"/>
      <c r="W347" s="52">
        <f t="shared" si="78"/>
        <v>0</v>
      </c>
      <c r="X347" s="55">
        <f t="shared" ca="1" si="79"/>
        <v>0</v>
      </c>
      <c r="Y347" s="71"/>
      <c r="Z347" s="7"/>
      <c r="AA347" s="58">
        <f t="shared" ca="1" si="87"/>
        <v>0</v>
      </c>
    </row>
    <row r="348" spans="1:27" x14ac:dyDescent="0.25">
      <c r="A348" s="5">
        <v>343</v>
      </c>
      <c r="B348" s="135"/>
      <c r="C348" s="133"/>
      <c r="D348" s="133"/>
      <c r="E348" s="134"/>
      <c r="F348" s="56">
        <f t="shared" ref="F348:F379" ca="1" si="89">IFERROR(VLOOKUP(E348,Liste_OCS,3,FALSE),0)</f>
        <v>0</v>
      </c>
      <c r="G348" s="136"/>
      <c r="H348" s="6" t="str">
        <f t="shared" ref="H348:H379" ca="1" si="90">IFERROR(VLOOKUP(E348,Liste_OCS,2,FALSE),"")</f>
        <v/>
      </c>
      <c r="I348" s="55">
        <f t="shared" ca="1" si="17"/>
        <v>0</v>
      </c>
      <c r="J348" s="137"/>
      <c r="K348" s="53" t="str">
        <f t="shared" si="83"/>
        <v/>
      </c>
      <c r="L348" s="51" t="str">
        <f t="shared" si="19"/>
        <v/>
      </c>
      <c r="M348" s="59" t="s">
        <v>13</v>
      </c>
      <c r="N348" s="70"/>
      <c r="O348" s="131" t="str">
        <f t="shared" si="20"/>
        <v/>
      </c>
      <c r="P348" s="50" t="str">
        <f t="shared" si="88"/>
        <v/>
      </c>
      <c r="Q348" s="55">
        <f t="shared" ca="1" si="84"/>
        <v>0</v>
      </c>
      <c r="R348" s="52">
        <f t="shared" si="85"/>
        <v>0</v>
      </c>
      <c r="S348" s="6" t="str">
        <f t="shared" ref="S348:S379" ca="1" si="91">IFERROR(VLOOKUP(P348,Liste_OCS,2,FALSE),"")</f>
        <v/>
      </c>
      <c r="T348" s="55">
        <f t="shared" ca="1" si="25"/>
        <v>0</v>
      </c>
      <c r="U348" s="55">
        <f t="shared" ca="1" si="86"/>
        <v>0</v>
      </c>
      <c r="V348" s="69"/>
      <c r="W348" s="52">
        <f t="shared" ref="W348:W446" si="92">R348</f>
        <v>0</v>
      </c>
      <c r="X348" s="55">
        <f t="shared" ref="X348:X446" ca="1" si="93">W348*Q348</f>
        <v>0</v>
      </c>
      <c r="Y348" s="71"/>
      <c r="Z348" s="7"/>
      <c r="AA348" s="58">
        <f t="shared" ca="1" si="87"/>
        <v>0</v>
      </c>
    </row>
    <row r="349" spans="1:27" x14ac:dyDescent="0.25">
      <c r="A349" s="5">
        <v>344</v>
      </c>
      <c r="B349" s="135"/>
      <c r="C349" s="133"/>
      <c r="D349" s="133"/>
      <c r="E349" s="134"/>
      <c r="F349" s="56">
        <f t="shared" ca="1" si="89"/>
        <v>0</v>
      </c>
      <c r="G349" s="136"/>
      <c r="H349" s="6" t="str">
        <f t="shared" ca="1" si="90"/>
        <v/>
      </c>
      <c r="I349" s="55">
        <f t="shared" ref="I349:I505" ca="1" si="94">F349*G349</f>
        <v>0</v>
      </c>
      <c r="J349" s="137"/>
      <c r="K349" s="53" t="str">
        <f t="shared" si="83"/>
        <v/>
      </c>
      <c r="L349" s="51" t="str">
        <f t="shared" ref="L349:L447" si="95">IF(ISBLANK(D349),"",D349)</f>
        <v/>
      </c>
      <c r="M349" s="59" t="s">
        <v>13</v>
      </c>
      <c r="N349" s="70"/>
      <c r="O349" s="131" t="str">
        <f t="shared" ref="O349:O447" si="96">IF(ISBLANK(B349),"",B349)</f>
        <v/>
      </c>
      <c r="P349" s="50" t="str">
        <f t="shared" si="88"/>
        <v/>
      </c>
      <c r="Q349" s="55">
        <f t="shared" ca="1" si="84"/>
        <v>0</v>
      </c>
      <c r="R349" s="52">
        <f t="shared" si="85"/>
        <v>0</v>
      </c>
      <c r="S349" s="6" t="str">
        <f t="shared" ca="1" si="91"/>
        <v/>
      </c>
      <c r="T349" s="55">
        <f t="shared" ref="T349:T447" ca="1" si="97">R349*Q349</f>
        <v>0</v>
      </c>
      <c r="U349" s="55">
        <f t="shared" ca="1" si="86"/>
        <v>0</v>
      </c>
      <c r="V349" s="69"/>
      <c r="W349" s="52">
        <f t="shared" si="92"/>
        <v>0</v>
      </c>
      <c r="X349" s="55">
        <f t="shared" ca="1" si="93"/>
        <v>0</v>
      </c>
      <c r="Y349" s="71"/>
      <c r="Z349" s="7"/>
      <c r="AA349" s="58">
        <f t="shared" ca="1" si="87"/>
        <v>0</v>
      </c>
    </row>
    <row r="350" spans="1:27" x14ac:dyDescent="0.25">
      <c r="A350" s="5">
        <v>345</v>
      </c>
      <c r="B350" s="135"/>
      <c r="C350" s="133"/>
      <c r="D350" s="133"/>
      <c r="E350" s="134"/>
      <c r="F350" s="56">
        <f t="shared" ca="1" si="89"/>
        <v>0</v>
      </c>
      <c r="G350" s="136"/>
      <c r="H350" s="6" t="str">
        <f t="shared" ca="1" si="90"/>
        <v/>
      </c>
      <c r="I350" s="55">
        <f t="shared" ca="1" si="94"/>
        <v>0</v>
      </c>
      <c r="J350" s="137"/>
      <c r="K350" s="53" t="str">
        <f t="shared" si="83"/>
        <v/>
      </c>
      <c r="L350" s="51" t="str">
        <f t="shared" si="95"/>
        <v/>
      </c>
      <c r="M350" s="59" t="s">
        <v>13</v>
      </c>
      <c r="N350" s="70"/>
      <c r="O350" s="131" t="str">
        <f t="shared" si="96"/>
        <v/>
      </c>
      <c r="P350" s="50" t="str">
        <f t="shared" si="88"/>
        <v/>
      </c>
      <c r="Q350" s="55">
        <f t="shared" ca="1" si="84"/>
        <v>0</v>
      </c>
      <c r="R350" s="52">
        <f t="shared" si="85"/>
        <v>0</v>
      </c>
      <c r="S350" s="6" t="str">
        <f t="shared" ca="1" si="91"/>
        <v/>
      </c>
      <c r="T350" s="55">
        <f t="shared" ca="1" si="97"/>
        <v>0</v>
      </c>
      <c r="U350" s="55">
        <f t="shared" ca="1" si="86"/>
        <v>0</v>
      </c>
      <c r="V350" s="69"/>
      <c r="W350" s="52">
        <f t="shared" si="92"/>
        <v>0</v>
      </c>
      <c r="X350" s="55">
        <f t="shared" ca="1" si="93"/>
        <v>0</v>
      </c>
      <c r="Y350" s="71"/>
      <c r="Z350" s="7"/>
      <c r="AA350" s="58">
        <f t="shared" ca="1" si="87"/>
        <v>0</v>
      </c>
    </row>
    <row r="351" spans="1:27" x14ac:dyDescent="0.25">
      <c r="A351" s="5">
        <v>346</v>
      </c>
      <c r="B351" s="135"/>
      <c r="C351" s="133"/>
      <c r="D351" s="133"/>
      <c r="E351" s="134"/>
      <c r="F351" s="56">
        <f t="shared" ca="1" si="89"/>
        <v>0</v>
      </c>
      <c r="G351" s="136"/>
      <c r="H351" s="6" t="str">
        <f t="shared" ca="1" si="90"/>
        <v/>
      </c>
      <c r="I351" s="55">
        <f t="shared" ca="1" si="94"/>
        <v>0</v>
      </c>
      <c r="J351" s="137"/>
      <c r="K351" s="53" t="str">
        <f t="shared" si="83"/>
        <v/>
      </c>
      <c r="L351" s="51" t="str">
        <f t="shared" si="95"/>
        <v/>
      </c>
      <c r="M351" s="59" t="s">
        <v>13</v>
      </c>
      <c r="N351" s="70"/>
      <c r="O351" s="131" t="str">
        <f t="shared" si="96"/>
        <v/>
      </c>
      <c r="P351" s="50" t="str">
        <f t="shared" si="88"/>
        <v/>
      </c>
      <c r="Q351" s="55">
        <f t="shared" ca="1" si="84"/>
        <v>0</v>
      </c>
      <c r="R351" s="52">
        <f t="shared" si="85"/>
        <v>0</v>
      </c>
      <c r="S351" s="6" t="str">
        <f t="shared" ca="1" si="91"/>
        <v/>
      </c>
      <c r="T351" s="55">
        <f t="shared" ca="1" si="97"/>
        <v>0</v>
      </c>
      <c r="U351" s="55">
        <f t="shared" ca="1" si="86"/>
        <v>0</v>
      </c>
      <c r="V351" s="69"/>
      <c r="W351" s="52">
        <f t="shared" si="92"/>
        <v>0</v>
      </c>
      <c r="X351" s="55">
        <f t="shared" ca="1" si="93"/>
        <v>0</v>
      </c>
      <c r="Y351" s="71"/>
      <c r="Z351" s="7"/>
      <c r="AA351" s="58">
        <f t="shared" ca="1" si="87"/>
        <v>0</v>
      </c>
    </row>
    <row r="352" spans="1:27" x14ac:dyDescent="0.25">
      <c r="A352" s="5">
        <v>347</v>
      </c>
      <c r="B352" s="135"/>
      <c r="C352" s="133"/>
      <c r="D352" s="133"/>
      <c r="E352" s="134"/>
      <c r="F352" s="56">
        <f t="shared" ca="1" si="89"/>
        <v>0</v>
      </c>
      <c r="G352" s="136"/>
      <c r="H352" s="6" t="str">
        <f t="shared" ca="1" si="90"/>
        <v/>
      </c>
      <c r="I352" s="55">
        <f t="shared" ca="1" si="94"/>
        <v>0</v>
      </c>
      <c r="J352" s="137"/>
      <c r="K352" s="53" t="str">
        <f t="shared" si="83"/>
        <v/>
      </c>
      <c r="L352" s="51" t="str">
        <f t="shared" si="95"/>
        <v/>
      </c>
      <c r="M352" s="59" t="s">
        <v>13</v>
      </c>
      <c r="N352" s="70"/>
      <c r="O352" s="131" t="str">
        <f t="shared" si="96"/>
        <v/>
      </c>
      <c r="P352" s="50" t="str">
        <f t="shared" si="88"/>
        <v/>
      </c>
      <c r="Q352" s="55">
        <f t="shared" ca="1" si="84"/>
        <v>0</v>
      </c>
      <c r="R352" s="52">
        <f t="shared" si="85"/>
        <v>0</v>
      </c>
      <c r="S352" s="6" t="str">
        <f t="shared" ca="1" si="91"/>
        <v/>
      </c>
      <c r="T352" s="55">
        <f t="shared" ca="1" si="97"/>
        <v>0</v>
      </c>
      <c r="U352" s="55">
        <f t="shared" ca="1" si="86"/>
        <v>0</v>
      </c>
      <c r="V352" s="69"/>
      <c r="W352" s="52">
        <f t="shared" si="92"/>
        <v>0</v>
      </c>
      <c r="X352" s="55">
        <f t="shared" ca="1" si="93"/>
        <v>0</v>
      </c>
      <c r="Y352" s="71"/>
      <c r="Z352" s="7"/>
      <c r="AA352" s="58">
        <f t="shared" ca="1" si="87"/>
        <v>0</v>
      </c>
    </row>
    <row r="353" spans="1:27" x14ac:dyDescent="0.25">
      <c r="A353" s="5">
        <v>348</v>
      </c>
      <c r="B353" s="135"/>
      <c r="C353" s="133"/>
      <c r="D353" s="133"/>
      <c r="E353" s="134"/>
      <c r="F353" s="56">
        <f t="shared" ca="1" si="89"/>
        <v>0</v>
      </c>
      <c r="G353" s="136"/>
      <c r="H353" s="6" t="str">
        <f t="shared" ca="1" si="90"/>
        <v/>
      </c>
      <c r="I353" s="55">
        <f t="shared" ca="1" si="94"/>
        <v>0</v>
      </c>
      <c r="J353" s="137"/>
      <c r="K353" s="53" t="str">
        <f t="shared" si="83"/>
        <v/>
      </c>
      <c r="L353" s="51" t="str">
        <f t="shared" si="95"/>
        <v/>
      </c>
      <c r="M353" s="59" t="s">
        <v>13</v>
      </c>
      <c r="N353" s="70"/>
      <c r="O353" s="131" t="str">
        <f t="shared" si="96"/>
        <v/>
      </c>
      <c r="P353" s="50" t="str">
        <f t="shared" si="88"/>
        <v/>
      </c>
      <c r="Q353" s="55">
        <f t="shared" ca="1" si="84"/>
        <v>0</v>
      </c>
      <c r="R353" s="52">
        <f t="shared" si="85"/>
        <v>0</v>
      </c>
      <c r="S353" s="6" t="str">
        <f t="shared" ca="1" si="91"/>
        <v/>
      </c>
      <c r="T353" s="55">
        <f t="shared" ca="1" si="97"/>
        <v>0</v>
      </c>
      <c r="U353" s="55">
        <f t="shared" ca="1" si="86"/>
        <v>0</v>
      </c>
      <c r="V353" s="69"/>
      <c r="W353" s="52">
        <f t="shared" si="92"/>
        <v>0</v>
      </c>
      <c r="X353" s="55">
        <f t="shared" ca="1" si="93"/>
        <v>0</v>
      </c>
      <c r="Y353" s="71"/>
      <c r="Z353" s="7"/>
      <c r="AA353" s="58">
        <f t="shared" ca="1" si="87"/>
        <v>0</v>
      </c>
    </row>
    <row r="354" spans="1:27" x14ac:dyDescent="0.25">
      <c r="A354" s="5">
        <v>349</v>
      </c>
      <c r="B354" s="135"/>
      <c r="C354" s="133"/>
      <c r="D354" s="133"/>
      <c r="E354" s="134"/>
      <c r="F354" s="56">
        <f t="shared" ca="1" si="89"/>
        <v>0</v>
      </c>
      <c r="G354" s="136"/>
      <c r="H354" s="6" t="str">
        <f t="shared" ca="1" si="90"/>
        <v/>
      </c>
      <c r="I354" s="55">
        <f t="shared" ca="1" si="94"/>
        <v>0</v>
      </c>
      <c r="J354" s="137"/>
      <c r="K354" s="53" t="str">
        <f t="shared" si="83"/>
        <v/>
      </c>
      <c r="L354" s="51" t="str">
        <f t="shared" si="95"/>
        <v/>
      </c>
      <c r="M354" s="59" t="s">
        <v>13</v>
      </c>
      <c r="N354" s="70"/>
      <c r="O354" s="131" t="str">
        <f t="shared" si="96"/>
        <v/>
      </c>
      <c r="P354" s="50" t="str">
        <f t="shared" si="88"/>
        <v/>
      </c>
      <c r="Q354" s="55">
        <f t="shared" ca="1" si="84"/>
        <v>0</v>
      </c>
      <c r="R354" s="52">
        <f t="shared" si="85"/>
        <v>0</v>
      </c>
      <c r="S354" s="6" t="str">
        <f t="shared" ca="1" si="91"/>
        <v/>
      </c>
      <c r="T354" s="55">
        <f t="shared" ca="1" si="97"/>
        <v>0</v>
      </c>
      <c r="U354" s="55">
        <f t="shared" ca="1" si="86"/>
        <v>0</v>
      </c>
      <c r="V354" s="69"/>
      <c r="W354" s="52">
        <f t="shared" si="92"/>
        <v>0</v>
      </c>
      <c r="X354" s="55">
        <f t="shared" ca="1" si="93"/>
        <v>0</v>
      </c>
      <c r="Y354" s="71"/>
      <c r="Z354" s="7"/>
      <c r="AA354" s="58">
        <f t="shared" ca="1" si="87"/>
        <v>0</v>
      </c>
    </row>
    <row r="355" spans="1:27" x14ac:dyDescent="0.25">
      <c r="A355" s="5">
        <v>350</v>
      </c>
      <c r="B355" s="135"/>
      <c r="C355" s="133"/>
      <c r="D355" s="133"/>
      <c r="E355" s="134"/>
      <c r="F355" s="56">
        <f t="shared" ca="1" si="89"/>
        <v>0</v>
      </c>
      <c r="G355" s="136"/>
      <c r="H355" s="6" t="str">
        <f t="shared" ca="1" si="90"/>
        <v/>
      </c>
      <c r="I355" s="55">
        <f t="shared" ca="1" si="94"/>
        <v>0</v>
      </c>
      <c r="J355" s="137"/>
      <c r="K355" s="53" t="str">
        <f t="shared" si="83"/>
        <v/>
      </c>
      <c r="L355" s="51" t="str">
        <f t="shared" si="95"/>
        <v/>
      </c>
      <c r="M355" s="59" t="s">
        <v>13</v>
      </c>
      <c r="N355" s="70"/>
      <c r="O355" s="131" t="str">
        <f t="shared" si="96"/>
        <v/>
      </c>
      <c r="P355" s="50" t="str">
        <f t="shared" si="88"/>
        <v/>
      </c>
      <c r="Q355" s="55">
        <f t="shared" ca="1" si="84"/>
        <v>0</v>
      </c>
      <c r="R355" s="52">
        <f t="shared" si="85"/>
        <v>0</v>
      </c>
      <c r="S355" s="6" t="str">
        <f t="shared" ca="1" si="91"/>
        <v/>
      </c>
      <c r="T355" s="55">
        <f t="shared" ca="1" si="97"/>
        <v>0</v>
      </c>
      <c r="U355" s="55">
        <f t="shared" ca="1" si="86"/>
        <v>0</v>
      </c>
      <c r="V355" s="69"/>
      <c r="W355" s="52">
        <f t="shared" si="92"/>
        <v>0</v>
      </c>
      <c r="X355" s="55">
        <f t="shared" ca="1" si="93"/>
        <v>0</v>
      </c>
      <c r="Y355" s="71"/>
      <c r="Z355" s="7"/>
      <c r="AA355" s="58">
        <f t="shared" ca="1" si="87"/>
        <v>0</v>
      </c>
    </row>
    <row r="356" spans="1:27" x14ac:dyDescent="0.25">
      <c r="A356" s="5">
        <v>351</v>
      </c>
      <c r="B356" s="135"/>
      <c r="C356" s="133"/>
      <c r="D356" s="133"/>
      <c r="E356" s="134"/>
      <c r="F356" s="56">
        <f t="shared" ca="1" si="89"/>
        <v>0</v>
      </c>
      <c r="G356" s="136"/>
      <c r="H356" s="6" t="str">
        <f t="shared" ca="1" si="90"/>
        <v/>
      </c>
      <c r="I356" s="55">
        <f t="shared" ca="1" si="94"/>
        <v>0</v>
      </c>
      <c r="J356" s="137"/>
      <c r="K356" s="53" t="str">
        <f t="shared" si="83"/>
        <v/>
      </c>
      <c r="L356" s="51" t="str">
        <f t="shared" si="95"/>
        <v/>
      </c>
      <c r="M356" s="59" t="s">
        <v>13</v>
      </c>
      <c r="N356" s="70"/>
      <c r="O356" s="131" t="str">
        <f t="shared" si="96"/>
        <v/>
      </c>
      <c r="P356" s="50" t="str">
        <f t="shared" si="88"/>
        <v/>
      </c>
      <c r="Q356" s="55">
        <f t="shared" ca="1" si="84"/>
        <v>0</v>
      </c>
      <c r="R356" s="52">
        <f t="shared" si="85"/>
        <v>0</v>
      </c>
      <c r="S356" s="6" t="str">
        <f t="shared" ca="1" si="91"/>
        <v/>
      </c>
      <c r="T356" s="55">
        <f t="shared" ca="1" si="97"/>
        <v>0</v>
      </c>
      <c r="U356" s="55">
        <f t="shared" ca="1" si="86"/>
        <v>0</v>
      </c>
      <c r="V356" s="69"/>
      <c r="W356" s="52">
        <f t="shared" si="92"/>
        <v>0</v>
      </c>
      <c r="X356" s="55">
        <f t="shared" ca="1" si="93"/>
        <v>0</v>
      </c>
      <c r="Y356" s="71"/>
      <c r="Z356" s="7"/>
      <c r="AA356" s="58">
        <f t="shared" ca="1" si="87"/>
        <v>0</v>
      </c>
    </row>
    <row r="357" spans="1:27" x14ac:dyDescent="0.25">
      <c r="A357" s="5">
        <v>352</v>
      </c>
      <c r="B357" s="135"/>
      <c r="C357" s="133"/>
      <c r="D357" s="133"/>
      <c r="E357" s="134"/>
      <c r="F357" s="56">
        <f t="shared" ca="1" si="89"/>
        <v>0</v>
      </c>
      <c r="G357" s="136"/>
      <c r="H357" s="6" t="str">
        <f t="shared" ca="1" si="90"/>
        <v/>
      </c>
      <c r="I357" s="55">
        <f t="shared" ca="1" si="94"/>
        <v>0</v>
      </c>
      <c r="J357" s="137"/>
      <c r="K357" s="53" t="str">
        <f t="shared" si="83"/>
        <v/>
      </c>
      <c r="L357" s="51" t="str">
        <f t="shared" si="95"/>
        <v/>
      </c>
      <c r="M357" s="59" t="s">
        <v>13</v>
      </c>
      <c r="N357" s="70"/>
      <c r="O357" s="131" t="str">
        <f t="shared" si="96"/>
        <v/>
      </c>
      <c r="P357" s="50" t="str">
        <f t="shared" si="88"/>
        <v/>
      </c>
      <c r="Q357" s="55">
        <f t="shared" ca="1" si="84"/>
        <v>0</v>
      </c>
      <c r="R357" s="52">
        <f t="shared" si="85"/>
        <v>0</v>
      </c>
      <c r="S357" s="6" t="str">
        <f t="shared" ca="1" si="91"/>
        <v/>
      </c>
      <c r="T357" s="55">
        <f t="shared" ca="1" si="97"/>
        <v>0</v>
      </c>
      <c r="U357" s="55">
        <f t="shared" ca="1" si="86"/>
        <v>0</v>
      </c>
      <c r="V357" s="69"/>
      <c r="W357" s="52">
        <f t="shared" si="92"/>
        <v>0</v>
      </c>
      <c r="X357" s="55">
        <f t="shared" ca="1" si="93"/>
        <v>0</v>
      </c>
      <c r="Y357" s="71"/>
      <c r="Z357" s="7"/>
      <c r="AA357" s="58">
        <f t="shared" ca="1" si="87"/>
        <v>0</v>
      </c>
    </row>
    <row r="358" spans="1:27" x14ac:dyDescent="0.25">
      <c r="A358" s="5">
        <v>353</v>
      </c>
      <c r="B358" s="135"/>
      <c r="C358" s="133"/>
      <c r="D358" s="133"/>
      <c r="E358" s="134"/>
      <c r="F358" s="56">
        <f t="shared" ca="1" si="89"/>
        <v>0</v>
      </c>
      <c r="G358" s="136"/>
      <c r="H358" s="6" t="str">
        <f t="shared" ca="1" si="90"/>
        <v/>
      </c>
      <c r="I358" s="55">
        <f t="shared" ca="1" si="94"/>
        <v>0</v>
      </c>
      <c r="J358" s="137"/>
      <c r="K358" s="53" t="str">
        <f t="shared" si="83"/>
        <v/>
      </c>
      <c r="L358" s="51" t="str">
        <f t="shared" si="95"/>
        <v/>
      </c>
      <c r="M358" s="59" t="s">
        <v>13</v>
      </c>
      <c r="N358" s="70"/>
      <c r="O358" s="131" t="str">
        <f t="shared" si="96"/>
        <v/>
      </c>
      <c r="P358" s="50" t="str">
        <f t="shared" si="88"/>
        <v/>
      </c>
      <c r="Q358" s="55">
        <f t="shared" ca="1" si="84"/>
        <v>0</v>
      </c>
      <c r="R358" s="52">
        <f t="shared" si="85"/>
        <v>0</v>
      </c>
      <c r="S358" s="6" t="str">
        <f t="shared" ca="1" si="91"/>
        <v/>
      </c>
      <c r="T358" s="55">
        <f t="shared" ca="1" si="97"/>
        <v>0</v>
      </c>
      <c r="U358" s="55">
        <f t="shared" ca="1" si="86"/>
        <v>0</v>
      </c>
      <c r="V358" s="69"/>
      <c r="W358" s="52">
        <f t="shared" si="92"/>
        <v>0</v>
      </c>
      <c r="X358" s="55">
        <f t="shared" ca="1" si="93"/>
        <v>0</v>
      </c>
      <c r="Y358" s="71"/>
      <c r="Z358" s="7"/>
      <c r="AA358" s="58">
        <f t="shared" ca="1" si="87"/>
        <v>0</v>
      </c>
    </row>
    <row r="359" spans="1:27" x14ac:dyDescent="0.25">
      <c r="A359" s="5">
        <v>354</v>
      </c>
      <c r="B359" s="135"/>
      <c r="C359" s="133"/>
      <c r="D359" s="133"/>
      <c r="E359" s="134"/>
      <c r="F359" s="56">
        <f t="shared" ca="1" si="89"/>
        <v>0</v>
      </c>
      <c r="G359" s="136"/>
      <c r="H359" s="6" t="str">
        <f t="shared" ca="1" si="90"/>
        <v/>
      </c>
      <c r="I359" s="55">
        <f t="shared" ca="1" si="94"/>
        <v>0</v>
      </c>
      <c r="J359" s="137"/>
      <c r="K359" s="53" t="str">
        <f t="shared" si="83"/>
        <v/>
      </c>
      <c r="L359" s="51" t="str">
        <f t="shared" si="95"/>
        <v/>
      </c>
      <c r="M359" s="59" t="s">
        <v>13</v>
      </c>
      <c r="N359" s="70"/>
      <c r="O359" s="131" t="str">
        <f t="shared" si="96"/>
        <v/>
      </c>
      <c r="P359" s="50" t="str">
        <f t="shared" si="88"/>
        <v/>
      </c>
      <c r="Q359" s="55">
        <f t="shared" ca="1" si="84"/>
        <v>0</v>
      </c>
      <c r="R359" s="52">
        <f t="shared" si="85"/>
        <v>0</v>
      </c>
      <c r="S359" s="6" t="str">
        <f t="shared" ca="1" si="91"/>
        <v/>
      </c>
      <c r="T359" s="55">
        <f t="shared" ca="1" si="97"/>
        <v>0</v>
      </c>
      <c r="U359" s="55">
        <f t="shared" ca="1" si="86"/>
        <v>0</v>
      </c>
      <c r="V359" s="69"/>
      <c r="W359" s="52">
        <f t="shared" si="92"/>
        <v>0</v>
      </c>
      <c r="X359" s="55">
        <f t="shared" ca="1" si="93"/>
        <v>0</v>
      </c>
      <c r="Y359" s="71"/>
      <c r="Z359" s="7"/>
      <c r="AA359" s="58">
        <f t="shared" ca="1" si="87"/>
        <v>0</v>
      </c>
    </row>
    <row r="360" spans="1:27" x14ac:dyDescent="0.25">
      <c r="A360" s="5">
        <v>355</v>
      </c>
      <c r="B360" s="135"/>
      <c r="C360" s="133"/>
      <c r="D360" s="133"/>
      <c r="E360" s="134"/>
      <c r="F360" s="56">
        <f t="shared" ca="1" si="89"/>
        <v>0</v>
      </c>
      <c r="G360" s="136"/>
      <c r="H360" s="6" t="str">
        <f t="shared" ca="1" si="90"/>
        <v/>
      </c>
      <c r="I360" s="55">
        <f t="shared" ca="1" si="94"/>
        <v>0</v>
      </c>
      <c r="J360" s="137"/>
      <c r="K360" s="53" t="str">
        <f t="shared" si="83"/>
        <v/>
      </c>
      <c r="L360" s="51" t="str">
        <f t="shared" si="95"/>
        <v/>
      </c>
      <c r="M360" s="59" t="s">
        <v>13</v>
      </c>
      <c r="N360" s="70"/>
      <c r="O360" s="131" t="str">
        <f t="shared" si="96"/>
        <v/>
      </c>
      <c r="P360" s="50" t="str">
        <f t="shared" si="88"/>
        <v/>
      </c>
      <c r="Q360" s="55">
        <f t="shared" ca="1" si="84"/>
        <v>0</v>
      </c>
      <c r="R360" s="52">
        <f t="shared" si="85"/>
        <v>0</v>
      </c>
      <c r="S360" s="6" t="str">
        <f t="shared" ca="1" si="91"/>
        <v/>
      </c>
      <c r="T360" s="55">
        <f t="shared" ca="1" si="97"/>
        <v>0</v>
      </c>
      <c r="U360" s="55">
        <f t="shared" ca="1" si="86"/>
        <v>0</v>
      </c>
      <c r="V360" s="69"/>
      <c r="W360" s="52">
        <f t="shared" si="92"/>
        <v>0</v>
      </c>
      <c r="X360" s="55">
        <f t="shared" ca="1" si="93"/>
        <v>0</v>
      </c>
      <c r="Y360" s="71"/>
      <c r="Z360" s="7"/>
      <c r="AA360" s="58">
        <f t="shared" ca="1" si="87"/>
        <v>0</v>
      </c>
    </row>
    <row r="361" spans="1:27" x14ac:dyDescent="0.25">
      <c r="A361" s="5">
        <v>356</v>
      </c>
      <c r="B361" s="135"/>
      <c r="C361" s="133"/>
      <c r="D361" s="133"/>
      <c r="E361" s="134"/>
      <c r="F361" s="56">
        <f t="shared" ca="1" si="89"/>
        <v>0</v>
      </c>
      <c r="G361" s="136"/>
      <c r="H361" s="6" t="str">
        <f t="shared" ca="1" si="90"/>
        <v/>
      </c>
      <c r="I361" s="55">
        <f t="shared" ca="1" si="94"/>
        <v>0</v>
      </c>
      <c r="J361" s="137"/>
      <c r="K361" s="53" t="str">
        <f t="shared" si="83"/>
        <v/>
      </c>
      <c r="L361" s="51" t="str">
        <f t="shared" si="95"/>
        <v/>
      </c>
      <c r="M361" s="59" t="s">
        <v>13</v>
      </c>
      <c r="N361" s="70"/>
      <c r="O361" s="131" t="str">
        <f t="shared" si="96"/>
        <v/>
      </c>
      <c r="P361" s="50" t="str">
        <f t="shared" si="88"/>
        <v/>
      </c>
      <c r="Q361" s="55">
        <f t="shared" ca="1" si="84"/>
        <v>0</v>
      </c>
      <c r="R361" s="52">
        <f t="shared" si="85"/>
        <v>0</v>
      </c>
      <c r="S361" s="6" t="str">
        <f t="shared" ca="1" si="91"/>
        <v/>
      </c>
      <c r="T361" s="55">
        <f t="shared" ca="1" si="97"/>
        <v>0</v>
      </c>
      <c r="U361" s="55">
        <f t="shared" ca="1" si="86"/>
        <v>0</v>
      </c>
      <c r="V361" s="69"/>
      <c r="W361" s="52">
        <f t="shared" si="92"/>
        <v>0</v>
      </c>
      <c r="X361" s="55">
        <f t="shared" ca="1" si="93"/>
        <v>0</v>
      </c>
      <c r="Y361" s="71"/>
      <c r="Z361" s="7"/>
      <c r="AA361" s="58">
        <f t="shared" ca="1" si="87"/>
        <v>0</v>
      </c>
    </row>
    <row r="362" spans="1:27" x14ac:dyDescent="0.25">
      <c r="A362" s="5">
        <v>357</v>
      </c>
      <c r="B362" s="135"/>
      <c r="C362" s="133"/>
      <c r="D362" s="133"/>
      <c r="E362" s="134"/>
      <c r="F362" s="56">
        <f t="shared" ca="1" si="89"/>
        <v>0</v>
      </c>
      <c r="G362" s="136"/>
      <c r="H362" s="6" t="str">
        <f t="shared" ca="1" si="90"/>
        <v/>
      </c>
      <c r="I362" s="55">
        <f t="shared" ca="1" si="94"/>
        <v>0</v>
      </c>
      <c r="J362" s="137"/>
      <c r="K362" s="53" t="str">
        <f t="shared" si="83"/>
        <v/>
      </c>
      <c r="L362" s="51" t="str">
        <f t="shared" si="95"/>
        <v/>
      </c>
      <c r="M362" s="59" t="s">
        <v>13</v>
      </c>
      <c r="N362" s="70"/>
      <c r="O362" s="131" t="str">
        <f t="shared" si="96"/>
        <v/>
      </c>
      <c r="P362" s="50" t="str">
        <f t="shared" si="88"/>
        <v/>
      </c>
      <c r="Q362" s="55">
        <f t="shared" ca="1" si="84"/>
        <v>0</v>
      </c>
      <c r="R362" s="52">
        <f t="shared" si="85"/>
        <v>0</v>
      </c>
      <c r="S362" s="6" t="str">
        <f t="shared" ca="1" si="91"/>
        <v/>
      </c>
      <c r="T362" s="55">
        <f t="shared" ca="1" si="97"/>
        <v>0</v>
      </c>
      <c r="U362" s="55">
        <f t="shared" ca="1" si="86"/>
        <v>0</v>
      </c>
      <c r="V362" s="69"/>
      <c r="W362" s="52">
        <f t="shared" si="92"/>
        <v>0</v>
      </c>
      <c r="X362" s="55">
        <f t="shared" ca="1" si="93"/>
        <v>0</v>
      </c>
      <c r="Y362" s="71"/>
      <c r="Z362" s="7"/>
      <c r="AA362" s="58">
        <f t="shared" ca="1" si="87"/>
        <v>0</v>
      </c>
    </row>
    <row r="363" spans="1:27" x14ac:dyDescent="0.25">
      <c r="A363" s="5">
        <v>358</v>
      </c>
      <c r="B363" s="135"/>
      <c r="C363" s="133"/>
      <c r="D363" s="133"/>
      <c r="E363" s="134"/>
      <c r="F363" s="56">
        <f t="shared" ca="1" si="89"/>
        <v>0</v>
      </c>
      <c r="G363" s="136"/>
      <c r="H363" s="6" t="str">
        <f t="shared" ca="1" si="90"/>
        <v/>
      </c>
      <c r="I363" s="55">
        <f t="shared" ca="1" si="94"/>
        <v>0</v>
      </c>
      <c r="J363" s="137"/>
      <c r="K363" s="53" t="str">
        <f t="shared" si="83"/>
        <v/>
      </c>
      <c r="L363" s="51" t="str">
        <f t="shared" si="95"/>
        <v/>
      </c>
      <c r="M363" s="59" t="s">
        <v>13</v>
      </c>
      <c r="N363" s="70"/>
      <c r="O363" s="131" t="str">
        <f t="shared" si="96"/>
        <v/>
      </c>
      <c r="P363" s="50" t="str">
        <f t="shared" si="88"/>
        <v/>
      </c>
      <c r="Q363" s="55">
        <f t="shared" ca="1" si="84"/>
        <v>0</v>
      </c>
      <c r="R363" s="52">
        <f t="shared" si="85"/>
        <v>0</v>
      </c>
      <c r="S363" s="6" t="str">
        <f t="shared" ca="1" si="91"/>
        <v/>
      </c>
      <c r="T363" s="55">
        <f t="shared" ca="1" si="97"/>
        <v>0</v>
      </c>
      <c r="U363" s="55">
        <f t="shared" ca="1" si="86"/>
        <v>0</v>
      </c>
      <c r="V363" s="69"/>
      <c r="W363" s="52">
        <f t="shared" si="92"/>
        <v>0</v>
      </c>
      <c r="X363" s="55">
        <f t="shared" ca="1" si="93"/>
        <v>0</v>
      </c>
      <c r="Y363" s="71"/>
      <c r="Z363" s="7"/>
      <c r="AA363" s="58">
        <f t="shared" ca="1" si="87"/>
        <v>0</v>
      </c>
    </row>
    <row r="364" spans="1:27" x14ac:dyDescent="0.25">
      <c r="A364" s="5">
        <v>359</v>
      </c>
      <c r="B364" s="135"/>
      <c r="C364" s="133"/>
      <c r="D364" s="133"/>
      <c r="E364" s="134"/>
      <c r="F364" s="56">
        <f t="shared" ca="1" si="89"/>
        <v>0</v>
      </c>
      <c r="G364" s="136"/>
      <c r="H364" s="6" t="str">
        <f t="shared" ca="1" si="90"/>
        <v/>
      </c>
      <c r="I364" s="55">
        <f t="shared" ca="1" si="94"/>
        <v>0</v>
      </c>
      <c r="J364" s="137"/>
      <c r="K364" s="53" t="str">
        <f t="shared" si="83"/>
        <v/>
      </c>
      <c r="L364" s="51" t="str">
        <f t="shared" si="95"/>
        <v/>
      </c>
      <c r="M364" s="59" t="s">
        <v>13</v>
      </c>
      <c r="N364" s="70"/>
      <c r="O364" s="131" t="str">
        <f t="shared" si="96"/>
        <v/>
      </c>
      <c r="P364" s="50" t="str">
        <f t="shared" si="88"/>
        <v/>
      </c>
      <c r="Q364" s="55">
        <f t="shared" ca="1" si="84"/>
        <v>0</v>
      </c>
      <c r="R364" s="52">
        <f t="shared" si="85"/>
        <v>0</v>
      </c>
      <c r="S364" s="6" t="str">
        <f t="shared" ca="1" si="91"/>
        <v/>
      </c>
      <c r="T364" s="55">
        <f t="shared" ca="1" si="97"/>
        <v>0</v>
      </c>
      <c r="U364" s="55">
        <f t="shared" ca="1" si="86"/>
        <v>0</v>
      </c>
      <c r="V364" s="69"/>
      <c r="W364" s="52">
        <f t="shared" si="92"/>
        <v>0</v>
      </c>
      <c r="X364" s="55">
        <f t="shared" ca="1" si="93"/>
        <v>0</v>
      </c>
      <c r="Y364" s="71"/>
      <c r="Z364" s="7"/>
      <c r="AA364" s="58">
        <f t="shared" ca="1" si="87"/>
        <v>0</v>
      </c>
    </row>
    <row r="365" spans="1:27" x14ac:dyDescent="0.25">
      <c r="A365" s="5">
        <v>360</v>
      </c>
      <c r="B365" s="135"/>
      <c r="C365" s="133"/>
      <c r="D365" s="133"/>
      <c r="E365" s="134"/>
      <c r="F365" s="56">
        <f t="shared" ca="1" si="89"/>
        <v>0</v>
      </c>
      <c r="G365" s="136"/>
      <c r="H365" s="6" t="str">
        <f t="shared" ca="1" si="90"/>
        <v/>
      </c>
      <c r="I365" s="55">
        <f t="shared" ca="1" si="94"/>
        <v>0</v>
      </c>
      <c r="J365" s="137"/>
      <c r="K365" s="53" t="str">
        <f t="shared" si="83"/>
        <v/>
      </c>
      <c r="L365" s="51" t="str">
        <f t="shared" si="95"/>
        <v/>
      </c>
      <c r="M365" s="59" t="s">
        <v>13</v>
      </c>
      <c r="N365" s="70"/>
      <c r="O365" s="131" t="str">
        <f t="shared" si="96"/>
        <v/>
      </c>
      <c r="P365" s="50" t="str">
        <f t="shared" si="88"/>
        <v/>
      </c>
      <c r="Q365" s="55">
        <f t="shared" ca="1" si="84"/>
        <v>0</v>
      </c>
      <c r="R365" s="52">
        <f t="shared" si="85"/>
        <v>0</v>
      </c>
      <c r="S365" s="6" t="str">
        <f t="shared" ca="1" si="91"/>
        <v/>
      </c>
      <c r="T365" s="55">
        <f t="shared" ca="1" si="97"/>
        <v>0</v>
      </c>
      <c r="U365" s="55">
        <f t="shared" ca="1" si="86"/>
        <v>0</v>
      </c>
      <c r="V365" s="69"/>
      <c r="W365" s="52">
        <f t="shared" si="92"/>
        <v>0</v>
      </c>
      <c r="X365" s="55">
        <f t="shared" ca="1" si="93"/>
        <v>0</v>
      </c>
      <c r="Y365" s="71"/>
      <c r="Z365" s="7"/>
      <c r="AA365" s="58">
        <f t="shared" ca="1" si="87"/>
        <v>0</v>
      </c>
    </row>
    <row r="366" spans="1:27" x14ac:dyDescent="0.25">
      <c r="A366" s="5">
        <v>361</v>
      </c>
      <c r="B366" s="135"/>
      <c r="C366" s="133"/>
      <c r="D366" s="133"/>
      <c r="E366" s="134"/>
      <c r="F366" s="56">
        <f t="shared" ca="1" si="89"/>
        <v>0</v>
      </c>
      <c r="G366" s="136"/>
      <c r="H366" s="6" t="str">
        <f t="shared" ca="1" si="90"/>
        <v/>
      </c>
      <c r="I366" s="55">
        <f t="shared" ca="1" si="94"/>
        <v>0</v>
      </c>
      <c r="J366" s="137"/>
      <c r="K366" s="53" t="str">
        <f t="shared" si="83"/>
        <v/>
      </c>
      <c r="L366" s="51" t="str">
        <f t="shared" si="95"/>
        <v/>
      </c>
      <c r="M366" s="59" t="s">
        <v>13</v>
      </c>
      <c r="N366" s="70"/>
      <c r="O366" s="131" t="str">
        <f t="shared" si="96"/>
        <v/>
      </c>
      <c r="P366" s="50" t="str">
        <f t="shared" si="88"/>
        <v/>
      </c>
      <c r="Q366" s="55">
        <f t="shared" ca="1" si="84"/>
        <v>0</v>
      </c>
      <c r="R366" s="52">
        <f t="shared" si="85"/>
        <v>0</v>
      </c>
      <c r="S366" s="6" t="str">
        <f t="shared" ca="1" si="91"/>
        <v/>
      </c>
      <c r="T366" s="55">
        <f t="shared" ca="1" si="97"/>
        <v>0</v>
      </c>
      <c r="U366" s="55">
        <f t="shared" ca="1" si="86"/>
        <v>0</v>
      </c>
      <c r="V366" s="69"/>
      <c r="W366" s="52">
        <f t="shared" si="92"/>
        <v>0</v>
      </c>
      <c r="X366" s="55">
        <f t="shared" ca="1" si="93"/>
        <v>0</v>
      </c>
      <c r="Y366" s="71"/>
      <c r="Z366" s="7"/>
      <c r="AA366" s="58">
        <f t="shared" ca="1" si="87"/>
        <v>0</v>
      </c>
    </row>
    <row r="367" spans="1:27" x14ac:dyDescent="0.25">
      <c r="A367" s="5">
        <v>362</v>
      </c>
      <c r="B367" s="135"/>
      <c r="C367" s="133"/>
      <c r="D367" s="133"/>
      <c r="E367" s="134"/>
      <c r="F367" s="56">
        <f t="shared" ca="1" si="89"/>
        <v>0</v>
      </c>
      <c r="G367" s="136"/>
      <c r="H367" s="6" t="str">
        <f t="shared" ca="1" si="90"/>
        <v/>
      </c>
      <c r="I367" s="55">
        <f t="shared" ca="1" si="94"/>
        <v>0</v>
      </c>
      <c r="J367" s="137"/>
      <c r="K367" s="53" t="str">
        <f t="shared" si="83"/>
        <v/>
      </c>
      <c r="L367" s="51" t="str">
        <f t="shared" si="95"/>
        <v/>
      </c>
      <c r="M367" s="59" t="s">
        <v>13</v>
      </c>
      <c r="N367" s="70"/>
      <c r="O367" s="131" t="str">
        <f t="shared" si="96"/>
        <v/>
      </c>
      <c r="P367" s="50" t="str">
        <f t="shared" si="88"/>
        <v/>
      </c>
      <c r="Q367" s="55">
        <f t="shared" ca="1" si="84"/>
        <v>0</v>
      </c>
      <c r="R367" s="52">
        <f t="shared" si="85"/>
        <v>0</v>
      </c>
      <c r="S367" s="6" t="str">
        <f t="shared" ca="1" si="91"/>
        <v/>
      </c>
      <c r="T367" s="55">
        <f t="shared" ca="1" si="97"/>
        <v>0</v>
      </c>
      <c r="U367" s="55">
        <f t="shared" ca="1" si="86"/>
        <v>0</v>
      </c>
      <c r="V367" s="69"/>
      <c r="W367" s="52">
        <f t="shared" si="92"/>
        <v>0</v>
      </c>
      <c r="X367" s="55">
        <f t="shared" ca="1" si="93"/>
        <v>0</v>
      </c>
      <c r="Y367" s="71"/>
      <c r="Z367" s="7"/>
      <c r="AA367" s="58">
        <f t="shared" ca="1" si="87"/>
        <v>0</v>
      </c>
    </row>
    <row r="368" spans="1:27" x14ac:dyDescent="0.25">
      <c r="A368" s="5">
        <v>363</v>
      </c>
      <c r="B368" s="135"/>
      <c r="C368" s="133"/>
      <c r="D368" s="133"/>
      <c r="E368" s="134"/>
      <c r="F368" s="56">
        <f t="shared" ca="1" si="89"/>
        <v>0</v>
      </c>
      <c r="G368" s="136"/>
      <c r="H368" s="6" t="str">
        <f t="shared" ca="1" si="90"/>
        <v/>
      </c>
      <c r="I368" s="55">
        <f t="shared" ca="1" si="94"/>
        <v>0</v>
      </c>
      <c r="J368" s="137"/>
      <c r="K368" s="53" t="str">
        <f t="shared" si="83"/>
        <v/>
      </c>
      <c r="L368" s="51" t="str">
        <f t="shared" si="95"/>
        <v/>
      </c>
      <c r="M368" s="59" t="s">
        <v>13</v>
      </c>
      <c r="N368" s="70"/>
      <c r="O368" s="131" t="str">
        <f t="shared" si="96"/>
        <v/>
      </c>
      <c r="P368" s="50" t="str">
        <f t="shared" si="88"/>
        <v/>
      </c>
      <c r="Q368" s="55">
        <f t="shared" ca="1" si="84"/>
        <v>0</v>
      </c>
      <c r="R368" s="52">
        <f t="shared" si="85"/>
        <v>0</v>
      </c>
      <c r="S368" s="6" t="str">
        <f t="shared" ca="1" si="91"/>
        <v/>
      </c>
      <c r="T368" s="55">
        <f t="shared" ca="1" si="97"/>
        <v>0</v>
      </c>
      <c r="U368" s="55">
        <f t="shared" ca="1" si="86"/>
        <v>0</v>
      </c>
      <c r="V368" s="69"/>
      <c r="W368" s="52">
        <f t="shared" si="92"/>
        <v>0</v>
      </c>
      <c r="X368" s="55">
        <f t="shared" ca="1" si="93"/>
        <v>0</v>
      </c>
      <c r="Y368" s="71"/>
      <c r="Z368" s="7"/>
      <c r="AA368" s="58">
        <f t="shared" ca="1" si="87"/>
        <v>0</v>
      </c>
    </row>
    <row r="369" spans="1:27" x14ac:dyDescent="0.25">
      <c r="A369" s="5">
        <v>364</v>
      </c>
      <c r="B369" s="135"/>
      <c r="C369" s="133"/>
      <c r="D369" s="133"/>
      <c r="E369" s="134"/>
      <c r="F369" s="56">
        <f t="shared" ca="1" si="89"/>
        <v>0</v>
      </c>
      <c r="G369" s="136"/>
      <c r="H369" s="6" t="str">
        <f t="shared" ca="1" si="90"/>
        <v/>
      </c>
      <c r="I369" s="55">
        <f t="shared" ca="1" si="94"/>
        <v>0</v>
      </c>
      <c r="J369" s="137"/>
      <c r="K369" s="53" t="str">
        <f t="shared" si="83"/>
        <v/>
      </c>
      <c r="L369" s="51" t="str">
        <f t="shared" si="95"/>
        <v/>
      </c>
      <c r="M369" s="59" t="s">
        <v>13</v>
      </c>
      <c r="N369" s="70"/>
      <c r="O369" s="131" t="str">
        <f t="shared" si="96"/>
        <v/>
      </c>
      <c r="P369" s="50" t="str">
        <f t="shared" si="88"/>
        <v/>
      </c>
      <c r="Q369" s="55">
        <f t="shared" ca="1" si="84"/>
        <v>0</v>
      </c>
      <c r="R369" s="52">
        <f t="shared" si="85"/>
        <v>0</v>
      </c>
      <c r="S369" s="6" t="str">
        <f t="shared" ca="1" si="91"/>
        <v/>
      </c>
      <c r="T369" s="55">
        <f t="shared" ca="1" si="97"/>
        <v>0</v>
      </c>
      <c r="U369" s="55">
        <f t="shared" ca="1" si="86"/>
        <v>0</v>
      </c>
      <c r="V369" s="69"/>
      <c r="W369" s="52">
        <f t="shared" si="92"/>
        <v>0</v>
      </c>
      <c r="X369" s="55">
        <f t="shared" ca="1" si="93"/>
        <v>0</v>
      </c>
      <c r="Y369" s="71"/>
      <c r="Z369" s="7"/>
      <c r="AA369" s="58">
        <f t="shared" ca="1" si="87"/>
        <v>0</v>
      </c>
    </row>
    <row r="370" spans="1:27" x14ac:dyDescent="0.25">
      <c r="A370" s="5">
        <v>365</v>
      </c>
      <c r="B370" s="135"/>
      <c r="C370" s="133"/>
      <c r="D370" s="133"/>
      <c r="E370" s="134"/>
      <c r="F370" s="56">
        <f t="shared" ca="1" si="89"/>
        <v>0</v>
      </c>
      <c r="G370" s="136"/>
      <c r="H370" s="6" t="str">
        <f t="shared" ca="1" si="90"/>
        <v/>
      </c>
      <c r="I370" s="55">
        <f t="shared" ca="1" si="94"/>
        <v>0</v>
      </c>
      <c r="J370" s="137"/>
      <c r="K370" s="53" t="str">
        <f t="shared" si="83"/>
        <v/>
      </c>
      <c r="L370" s="51" t="str">
        <f t="shared" si="95"/>
        <v/>
      </c>
      <c r="M370" s="59" t="s">
        <v>13</v>
      </c>
      <c r="N370" s="70"/>
      <c r="O370" s="131" t="str">
        <f t="shared" si="96"/>
        <v/>
      </c>
      <c r="P370" s="50" t="str">
        <f t="shared" si="88"/>
        <v/>
      </c>
      <c r="Q370" s="55">
        <f t="shared" ca="1" si="84"/>
        <v>0</v>
      </c>
      <c r="R370" s="52">
        <f t="shared" si="85"/>
        <v>0</v>
      </c>
      <c r="S370" s="6" t="str">
        <f t="shared" ca="1" si="91"/>
        <v/>
      </c>
      <c r="T370" s="55">
        <f t="shared" ca="1" si="97"/>
        <v>0</v>
      </c>
      <c r="U370" s="55">
        <f t="shared" ca="1" si="86"/>
        <v>0</v>
      </c>
      <c r="V370" s="69"/>
      <c r="W370" s="52">
        <f t="shared" si="92"/>
        <v>0</v>
      </c>
      <c r="X370" s="55">
        <f t="shared" ca="1" si="93"/>
        <v>0</v>
      </c>
      <c r="Y370" s="71"/>
      <c r="Z370" s="7"/>
      <c r="AA370" s="58">
        <f t="shared" ca="1" si="87"/>
        <v>0</v>
      </c>
    </row>
    <row r="371" spans="1:27" x14ac:dyDescent="0.25">
      <c r="A371" s="5">
        <v>366</v>
      </c>
      <c r="B371" s="135"/>
      <c r="C371" s="133"/>
      <c r="D371" s="133"/>
      <c r="E371" s="134"/>
      <c r="F371" s="56">
        <f t="shared" ca="1" si="89"/>
        <v>0</v>
      </c>
      <c r="G371" s="136"/>
      <c r="H371" s="6" t="str">
        <f t="shared" ca="1" si="90"/>
        <v/>
      </c>
      <c r="I371" s="55">
        <f t="shared" ca="1" si="94"/>
        <v>0</v>
      </c>
      <c r="J371" s="137"/>
      <c r="K371" s="53" t="str">
        <f t="shared" si="83"/>
        <v/>
      </c>
      <c r="L371" s="51" t="str">
        <f t="shared" si="95"/>
        <v/>
      </c>
      <c r="M371" s="59" t="s">
        <v>13</v>
      </c>
      <c r="N371" s="70"/>
      <c r="O371" s="131" t="str">
        <f t="shared" si="96"/>
        <v/>
      </c>
      <c r="P371" s="50" t="str">
        <f t="shared" si="88"/>
        <v/>
      </c>
      <c r="Q371" s="55">
        <f t="shared" ca="1" si="84"/>
        <v>0</v>
      </c>
      <c r="R371" s="52">
        <f t="shared" si="85"/>
        <v>0</v>
      </c>
      <c r="S371" s="6" t="str">
        <f t="shared" ca="1" si="91"/>
        <v/>
      </c>
      <c r="T371" s="55">
        <f t="shared" ca="1" si="97"/>
        <v>0</v>
      </c>
      <c r="U371" s="55">
        <f t="shared" ca="1" si="86"/>
        <v>0</v>
      </c>
      <c r="V371" s="69"/>
      <c r="W371" s="52">
        <f t="shared" si="92"/>
        <v>0</v>
      </c>
      <c r="X371" s="55">
        <f t="shared" ca="1" si="93"/>
        <v>0</v>
      </c>
      <c r="Y371" s="71"/>
      <c r="Z371" s="7"/>
      <c r="AA371" s="58">
        <f t="shared" ca="1" si="87"/>
        <v>0</v>
      </c>
    </row>
    <row r="372" spans="1:27" x14ac:dyDescent="0.25">
      <c r="A372" s="5">
        <v>367</v>
      </c>
      <c r="B372" s="135"/>
      <c r="C372" s="133"/>
      <c r="D372" s="133"/>
      <c r="E372" s="134"/>
      <c r="F372" s="56">
        <f t="shared" ca="1" si="89"/>
        <v>0</v>
      </c>
      <c r="G372" s="136"/>
      <c r="H372" s="6" t="str">
        <f t="shared" ca="1" si="90"/>
        <v/>
      </c>
      <c r="I372" s="55">
        <f t="shared" ca="1" si="94"/>
        <v>0</v>
      </c>
      <c r="J372" s="137"/>
      <c r="K372" s="53" t="str">
        <f t="shared" si="83"/>
        <v/>
      </c>
      <c r="L372" s="51" t="str">
        <f t="shared" si="95"/>
        <v/>
      </c>
      <c r="M372" s="59" t="s">
        <v>13</v>
      </c>
      <c r="N372" s="70"/>
      <c r="O372" s="131" t="str">
        <f t="shared" si="96"/>
        <v/>
      </c>
      <c r="P372" s="50" t="str">
        <f t="shared" si="88"/>
        <v/>
      </c>
      <c r="Q372" s="55">
        <f t="shared" ca="1" si="84"/>
        <v>0</v>
      </c>
      <c r="R372" s="52">
        <f t="shared" si="85"/>
        <v>0</v>
      </c>
      <c r="S372" s="6" t="str">
        <f t="shared" ca="1" si="91"/>
        <v/>
      </c>
      <c r="T372" s="55">
        <f t="shared" ca="1" si="97"/>
        <v>0</v>
      </c>
      <c r="U372" s="55">
        <f t="shared" ca="1" si="86"/>
        <v>0</v>
      </c>
      <c r="V372" s="69"/>
      <c r="W372" s="52">
        <f t="shared" si="92"/>
        <v>0</v>
      </c>
      <c r="X372" s="55">
        <f t="shared" ca="1" si="93"/>
        <v>0</v>
      </c>
      <c r="Y372" s="71"/>
      <c r="Z372" s="7"/>
      <c r="AA372" s="58">
        <f t="shared" ca="1" si="87"/>
        <v>0</v>
      </c>
    </row>
    <row r="373" spans="1:27" x14ac:dyDescent="0.25">
      <c r="A373" s="5">
        <v>368</v>
      </c>
      <c r="B373" s="135"/>
      <c r="C373" s="133"/>
      <c r="D373" s="133"/>
      <c r="E373" s="134"/>
      <c r="F373" s="56">
        <f t="shared" ca="1" si="89"/>
        <v>0</v>
      </c>
      <c r="G373" s="136"/>
      <c r="H373" s="6" t="str">
        <f t="shared" ca="1" si="90"/>
        <v/>
      </c>
      <c r="I373" s="55">
        <f t="shared" ca="1" si="94"/>
        <v>0</v>
      </c>
      <c r="J373" s="137"/>
      <c r="K373" s="53" t="str">
        <f t="shared" si="83"/>
        <v/>
      </c>
      <c r="L373" s="51" t="str">
        <f t="shared" si="95"/>
        <v/>
      </c>
      <c r="M373" s="59" t="s">
        <v>13</v>
      </c>
      <c r="N373" s="70"/>
      <c r="O373" s="131" t="str">
        <f t="shared" si="96"/>
        <v/>
      </c>
      <c r="P373" s="50" t="str">
        <f t="shared" si="88"/>
        <v/>
      </c>
      <c r="Q373" s="55">
        <f t="shared" ca="1" si="84"/>
        <v>0</v>
      </c>
      <c r="R373" s="52">
        <f t="shared" si="85"/>
        <v>0</v>
      </c>
      <c r="S373" s="6" t="str">
        <f t="shared" ca="1" si="91"/>
        <v/>
      </c>
      <c r="T373" s="55">
        <f t="shared" ca="1" si="97"/>
        <v>0</v>
      </c>
      <c r="U373" s="55">
        <f t="shared" ca="1" si="86"/>
        <v>0</v>
      </c>
      <c r="V373" s="69"/>
      <c r="W373" s="52">
        <f t="shared" si="92"/>
        <v>0</v>
      </c>
      <c r="X373" s="55">
        <f t="shared" ca="1" si="93"/>
        <v>0</v>
      </c>
      <c r="Y373" s="71"/>
      <c r="Z373" s="7"/>
      <c r="AA373" s="58">
        <f t="shared" ca="1" si="87"/>
        <v>0</v>
      </c>
    </row>
    <row r="374" spans="1:27" x14ac:dyDescent="0.25">
      <c r="A374" s="5">
        <v>369</v>
      </c>
      <c r="B374" s="135"/>
      <c r="C374" s="133"/>
      <c r="D374" s="133"/>
      <c r="E374" s="134"/>
      <c r="F374" s="56">
        <f t="shared" ca="1" si="89"/>
        <v>0</v>
      </c>
      <c r="G374" s="136"/>
      <c r="H374" s="6" t="str">
        <f t="shared" ca="1" si="90"/>
        <v/>
      </c>
      <c r="I374" s="55">
        <f t="shared" ca="1" si="94"/>
        <v>0</v>
      </c>
      <c r="J374" s="137"/>
      <c r="K374" s="53" t="str">
        <f t="shared" si="83"/>
        <v/>
      </c>
      <c r="L374" s="51" t="str">
        <f t="shared" si="95"/>
        <v/>
      </c>
      <c r="M374" s="59" t="s">
        <v>13</v>
      </c>
      <c r="N374" s="70"/>
      <c r="O374" s="131" t="str">
        <f t="shared" si="96"/>
        <v/>
      </c>
      <c r="P374" s="50" t="str">
        <f t="shared" si="88"/>
        <v/>
      </c>
      <c r="Q374" s="55">
        <f t="shared" ca="1" si="84"/>
        <v>0</v>
      </c>
      <c r="R374" s="52">
        <f t="shared" si="85"/>
        <v>0</v>
      </c>
      <c r="S374" s="6" t="str">
        <f t="shared" ca="1" si="91"/>
        <v/>
      </c>
      <c r="T374" s="55">
        <f t="shared" ca="1" si="97"/>
        <v>0</v>
      </c>
      <c r="U374" s="55">
        <f t="shared" ca="1" si="86"/>
        <v>0</v>
      </c>
      <c r="V374" s="69"/>
      <c r="W374" s="52">
        <f t="shared" si="92"/>
        <v>0</v>
      </c>
      <c r="X374" s="55">
        <f t="shared" ca="1" si="93"/>
        <v>0</v>
      </c>
      <c r="Y374" s="71"/>
      <c r="Z374" s="7"/>
      <c r="AA374" s="58">
        <f t="shared" ca="1" si="87"/>
        <v>0</v>
      </c>
    </row>
    <row r="375" spans="1:27" x14ac:dyDescent="0.25">
      <c r="A375" s="5">
        <v>370</v>
      </c>
      <c r="B375" s="135"/>
      <c r="C375" s="133"/>
      <c r="D375" s="133"/>
      <c r="E375" s="134"/>
      <c r="F375" s="56">
        <f t="shared" ca="1" si="89"/>
        <v>0</v>
      </c>
      <c r="G375" s="136"/>
      <c r="H375" s="6" t="str">
        <f t="shared" ca="1" si="90"/>
        <v/>
      </c>
      <c r="I375" s="55">
        <f t="shared" ca="1" si="94"/>
        <v>0</v>
      </c>
      <c r="J375" s="137"/>
      <c r="K375" s="53" t="str">
        <f t="shared" si="83"/>
        <v/>
      </c>
      <c r="L375" s="51" t="str">
        <f t="shared" si="95"/>
        <v/>
      </c>
      <c r="M375" s="59" t="s">
        <v>13</v>
      </c>
      <c r="N375" s="70"/>
      <c r="O375" s="131" t="str">
        <f t="shared" si="96"/>
        <v/>
      </c>
      <c r="P375" s="50" t="str">
        <f t="shared" si="88"/>
        <v/>
      </c>
      <c r="Q375" s="55">
        <f t="shared" ca="1" si="84"/>
        <v>0</v>
      </c>
      <c r="R375" s="52">
        <f t="shared" si="85"/>
        <v>0</v>
      </c>
      <c r="S375" s="6" t="str">
        <f t="shared" ca="1" si="91"/>
        <v/>
      </c>
      <c r="T375" s="55">
        <f t="shared" ca="1" si="97"/>
        <v>0</v>
      </c>
      <c r="U375" s="55">
        <f t="shared" ca="1" si="86"/>
        <v>0</v>
      </c>
      <c r="V375" s="69"/>
      <c r="W375" s="52">
        <f t="shared" si="92"/>
        <v>0</v>
      </c>
      <c r="X375" s="55">
        <f t="shared" ca="1" si="93"/>
        <v>0</v>
      </c>
      <c r="Y375" s="71"/>
      <c r="Z375" s="7"/>
      <c r="AA375" s="58">
        <f t="shared" ca="1" si="87"/>
        <v>0</v>
      </c>
    </row>
    <row r="376" spans="1:27" x14ac:dyDescent="0.25">
      <c r="A376" s="5">
        <v>371</v>
      </c>
      <c r="B376" s="135"/>
      <c r="C376" s="133"/>
      <c r="D376" s="133"/>
      <c r="E376" s="134"/>
      <c r="F376" s="56">
        <f t="shared" ca="1" si="89"/>
        <v>0</v>
      </c>
      <c r="G376" s="136"/>
      <c r="H376" s="6" t="str">
        <f t="shared" ca="1" si="90"/>
        <v/>
      </c>
      <c r="I376" s="55">
        <f t="shared" ca="1" si="94"/>
        <v>0</v>
      </c>
      <c r="J376" s="137"/>
      <c r="K376" s="53" t="str">
        <f t="shared" si="83"/>
        <v/>
      </c>
      <c r="L376" s="51" t="str">
        <f t="shared" si="95"/>
        <v/>
      </c>
      <c r="M376" s="59" t="s">
        <v>13</v>
      </c>
      <c r="N376" s="70"/>
      <c r="O376" s="131" t="str">
        <f t="shared" si="96"/>
        <v/>
      </c>
      <c r="P376" s="50" t="str">
        <f t="shared" si="88"/>
        <v/>
      </c>
      <c r="Q376" s="55">
        <f t="shared" ca="1" si="84"/>
        <v>0</v>
      </c>
      <c r="R376" s="52">
        <f t="shared" si="85"/>
        <v>0</v>
      </c>
      <c r="S376" s="6" t="str">
        <f t="shared" ca="1" si="91"/>
        <v/>
      </c>
      <c r="T376" s="55">
        <f t="shared" ca="1" si="97"/>
        <v>0</v>
      </c>
      <c r="U376" s="55">
        <f t="shared" ca="1" si="86"/>
        <v>0</v>
      </c>
      <c r="V376" s="69"/>
      <c r="W376" s="52">
        <f t="shared" si="92"/>
        <v>0</v>
      </c>
      <c r="X376" s="55">
        <f t="shared" ca="1" si="93"/>
        <v>0</v>
      </c>
      <c r="Y376" s="71"/>
      <c r="Z376" s="7"/>
      <c r="AA376" s="58">
        <f t="shared" ca="1" si="87"/>
        <v>0</v>
      </c>
    </row>
    <row r="377" spans="1:27" x14ac:dyDescent="0.25">
      <c r="A377" s="5">
        <v>372</v>
      </c>
      <c r="B377" s="135"/>
      <c r="C377" s="133"/>
      <c r="D377" s="133"/>
      <c r="E377" s="134"/>
      <c r="F377" s="56">
        <f t="shared" ca="1" si="89"/>
        <v>0</v>
      </c>
      <c r="G377" s="136"/>
      <c r="H377" s="6" t="str">
        <f t="shared" ca="1" si="90"/>
        <v/>
      </c>
      <c r="I377" s="55">
        <f t="shared" ca="1" si="94"/>
        <v>0</v>
      </c>
      <c r="J377" s="137"/>
      <c r="K377" s="53" t="str">
        <f t="shared" si="83"/>
        <v/>
      </c>
      <c r="L377" s="51" t="str">
        <f t="shared" si="95"/>
        <v/>
      </c>
      <c r="M377" s="59" t="s">
        <v>13</v>
      </c>
      <c r="N377" s="70"/>
      <c r="O377" s="131" t="str">
        <f t="shared" si="96"/>
        <v/>
      </c>
      <c r="P377" s="50" t="str">
        <f t="shared" si="88"/>
        <v/>
      </c>
      <c r="Q377" s="55">
        <f t="shared" ca="1" si="84"/>
        <v>0</v>
      </c>
      <c r="R377" s="52">
        <f t="shared" si="85"/>
        <v>0</v>
      </c>
      <c r="S377" s="6" t="str">
        <f t="shared" ca="1" si="91"/>
        <v/>
      </c>
      <c r="T377" s="55">
        <f t="shared" ca="1" si="97"/>
        <v>0</v>
      </c>
      <c r="U377" s="55">
        <f t="shared" ca="1" si="86"/>
        <v>0</v>
      </c>
      <c r="V377" s="69"/>
      <c r="W377" s="52">
        <f t="shared" si="92"/>
        <v>0</v>
      </c>
      <c r="X377" s="55">
        <f t="shared" ca="1" si="93"/>
        <v>0</v>
      </c>
      <c r="Y377" s="71"/>
      <c r="Z377" s="7"/>
      <c r="AA377" s="58">
        <f t="shared" ca="1" si="87"/>
        <v>0</v>
      </c>
    </row>
    <row r="378" spans="1:27" x14ac:dyDescent="0.25">
      <c r="A378" s="5">
        <v>373</v>
      </c>
      <c r="B378" s="135"/>
      <c r="C378" s="133"/>
      <c r="D378" s="133"/>
      <c r="E378" s="134"/>
      <c r="F378" s="56">
        <f t="shared" ca="1" si="89"/>
        <v>0</v>
      </c>
      <c r="G378" s="136"/>
      <c r="H378" s="6" t="str">
        <f t="shared" ca="1" si="90"/>
        <v/>
      </c>
      <c r="I378" s="55">
        <f t="shared" ca="1" si="94"/>
        <v>0</v>
      </c>
      <c r="J378" s="137"/>
      <c r="K378" s="53" t="str">
        <f t="shared" si="83"/>
        <v/>
      </c>
      <c r="L378" s="51" t="str">
        <f t="shared" si="95"/>
        <v/>
      </c>
      <c r="M378" s="59" t="s">
        <v>13</v>
      </c>
      <c r="N378" s="70"/>
      <c r="O378" s="131" t="str">
        <f t="shared" si="96"/>
        <v/>
      </c>
      <c r="P378" s="50" t="str">
        <f t="shared" si="88"/>
        <v/>
      </c>
      <c r="Q378" s="55">
        <f t="shared" ca="1" si="84"/>
        <v>0</v>
      </c>
      <c r="R378" s="52">
        <f t="shared" si="85"/>
        <v>0</v>
      </c>
      <c r="S378" s="6" t="str">
        <f t="shared" ca="1" si="91"/>
        <v/>
      </c>
      <c r="T378" s="55">
        <f t="shared" ca="1" si="97"/>
        <v>0</v>
      </c>
      <c r="U378" s="55">
        <f t="shared" ca="1" si="86"/>
        <v>0</v>
      </c>
      <c r="V378" s="69"/>
      <c r="W378" s="52">
        <f t="shared" si="92"/>
        <v>0</v>
      </c>
      <c r="X378" s="55">
        <f t="shared" ca="1" si="93"/>
        <v>0</v>
      </c>
      <c r="Y378" s="71"/>
      <c r="Z378" s="7"/>
      <c r="AA378" s="58">
        <f t="shared" ca="1" si="87"/>
        <v>0</v>
      </c>
    </row>
    <row r="379" spans="1:27" x14ac:dyDescent="0.25">
      <c r="A379" s="5">
        <v>374</v>
      </c>
      <c r="B379" s="135"/>
      <c r="C379" s="133"/>
      <c r="D379" s="133"/>
      <c r="E379" s="134"/>
      <c r="F379" s="56">
        <f t="shared" ca="1" si="89"/>
        <v>0</v>
      </c>
      <c r="G379" s="136"/>
      <c r="H379" s="6" t="str">
        <f t="shared" ca="1" si="90"/>
        <v/>
      </c>
      <c r="I379" s="55">
        <f t="shared" ca="1" si="94"/>
        <v>0</v>
      </c>
      <c r="J379" s="137"/>
      <c r="K379" s="53" t="str">
        <f t="shared" si="83"/>
        <v/>
      </c>
      <c r="L379" s="51" t="str">
        <f t="shared" si="95"/>
        <v/>
      </c>
      <c r="M379" s="59" t="s">
        <v>13</v>
      </c>
      <c r="N379" s="70"/>
      <c r="O379" s="131" t="str">
        <f t="shared" si="96"/>
        <v/>
      </c>
      <c r="P379" s="50" t="str">
        <f t="shared" si="88"/>
        <v/>
      </c>
      <c r="Q379" s="55">
        <f t="shared" ca="1" si="84"/>
        <v>0</v>
      </c>
      <c r="R379" s="52">
        <f t="shared" si="85"/>
        <v>0</v>
      </c>
      <c r="S379" s="6" t="str">
        <f t="shared" ca="1" si="91"/>
        <v/>
      </c>
      <c r="T379" s="55">
        <f t="shared" ca="1" si="97"/>
        <v>0</v>
      </c>
      <c r="U379" s="55">
        <f t="shared" ca="1" si="86"/>
        <v>0</v>
      </c>
      <c r="V379" s="69"/>
      <c r="W379" s="52">
        <f t="shared" si="92"/>
        <v>0</v>
      </c>
      <c r="X379" s="55">
        <f t="shared" ca="1" si="93"/>
        <v>0</v>
      </c>
      <c r="Y379" s="71"/>
      <c r="Z379" s="7"/>
      <c r="AA379" s="58">
        <f t="shared" ca="1" si="87"/>
        <v>0</v>
      </c>
    </row>
    <row r="380" spans="1:27" x14ac:dyDescent="0.25">
      <c r="A380" s="5">
        <v>375</v>
      </c>
      <c r="B380" s="135"/>
      <c r="C380" s="133"/>
      <c r="D380" s="133"/>
      <c r="E380" s="134"/>
      <c r="F380" s="56">
        <f t="shared" ref="F380:F446" ca="1" si="98">IFERROR(VLOOKUP(E380,Liste_OCS,3,FALSE),0)</f>
        <v>0</v>
      </c>
      <c r="G380" s="136"/>
      <c r="H380" s="6" t="str">
        <f t="shared" ref="H380:H446" ca="1" si="99">IFERROR(VLOOKUP(E380,Liste_OCS,2,FALSE),"")</f>
        <v/>
      </c>
      <c r="I380" s="55">
        <f t="shared" ca="1" si="94"/>
        <v>0</v>
      </c>
      <c r="J380" s="137"/>
      <c r="K380" s="53" t="str">
        <f t="shared" si="83"/>
        <v/>
      </c>
      <c r="L380" s="51" t="str">
        <f t="shared" si="95"/>
        <v/>
      </c>
      <c r="M380" s="59" t="s">
        <v>13</v>
      </c>
      <c r="N380" s="70"/>
      <c r="O380" s="131" t="str">
        <f t="shared" si="96"/>
        <v/>
      </c>
      <c r="P380" s="50" t="str">
        <f t="shared" si="88"/>
        <v/>
      </c>
      <c r="Q380" s="55">
        <f t="shared" ca="1" si="84"/>
        <v>0</v>
      </c>
      <c r="R380" s="52">
        <f t="shared" si="85"/>
        <v>0</v>
      </c>
      <c r="S380" s="6" t="str">
        <f t="shared" ref="S380:S446" ca="1" si="100">IFERROR(VLOOKUP(P380,Liste_OCS,2,FALSE),"")</f>
        <v/>
      </c>
      <c r="T380" s="55">
        <f t="shared" ca="1" si="97"/>
        <v>0</v>
      </c>
      <c r="U380" s="55">
        <f t="shared" ca="1" si="86"/>
        <v>0</v>
      </c>
      <c r="V380" s="69"/>
      <c r="W380" s="52">
        <f t="shared" si="92"/>
        <v>0</v>
      </c>
      <c r="X380" s="55">
        <f t="shared" ca="1" si="93"/>
        <v>0</v>
      </c>
      <c r="Y380" s="71"/>
      <c r="Z380" s="7"/>
      <c r="AA380" s="58">
        <f t="shared" ca="1" si="87"/>
        <v>0</v>
      </c>
    </row>
    <row r="381" spans="1:27" x14ac:dyDescent="0.25">
      <c r="A381" s="5">
        <v>376</v>
      </c>
      <c r="B381" s="135"/>
      <c r="C381" s="133"/>
      <c r="D381" s="133"/>
      <c r="E381" s="134"/>
      <c r="F381" s="56">
        <f t="shared" ca="1" si="98"/>
        <v>0</v>
      </c>
      <c r="G381" s="136"/>
      <c r="H381" s="6" t="str">
        <f t="shared" ca="1" si="99"/>
        <v/>
      </c>
      <c r="I381" s="55">
        <f t="shared" ca="1" si="94"/>
        <v>0</v>
      </c>
      <c r="J381" s="137"/>
      <c r="K381" s="53" t="str">
        <f t="shared" si="83"/>
        <v/>
      </c>
      <c r="L381" s="51" t="str">
        <f t="shared" si="95"/>
        <v/>
      </c>
      <c r="M381" s="59" t="s">
        <v>13</v>
      </c>
      <c r="N381" s="70"/>
      <c r="O381" s="131" t="str">
        <f t="shared" si="96"/>
        <v/>
      </c>
      <c r="P381" s="50" t="str">
        <f t="shared" si="88"/>
        <v/>
      </c>
      <c r="Q381" s="55">
        <f t="shared" ca="1" si="84"/>
        <v>0</v>
      </c>
      <c r="R381" s="52">
        <f t="shared" si="85"/>
        <v>0</v>
      </c>
      <c r="S381" s="6" t="str">
        <f t="shared" ca="1" si="100"/>
        <v/>
      </c>
      <c r="T381" s="55">
        <f t="shared" ca="1" si="97"/>
        <v>0</v>
      </c>
      <c r="U381" s="55">
        <f t="shared" ca="1" si="86"/>
        <v>0</v>
      </c>
      <c r="V381" s="69"/>
      <c r="W381" s="52">
        <f t="shared" si="92"/>
        <v>0</v>
      </c>
      <c r="X381" s="55">
        <f t="shared" ca="1" si="93"/>
        <v>0</v>
      </c>
      <c r="Y381" s="71"/>
      <c r="Z381" s="7"/>
      <c r="AA381" s="58">
        <f t="shared" ca="1" si="87"/>
        <v>0</v>
      </c>
    </row>
    <row r="382" spans="1:27" x14ac:dyDescent="0.25">
      <c r="A382" s="5">
        <v>377</v>
      </c>
      <c r="B382" s="135"/>
      <c r="C382" s="133"/>
      <c r="D382" s="133"/>
      <c r="E382" s="134"/>
      <c r="F382" s="56">
        <f t="shared" ca="1" si="98"/>
        <v>0</v>
      </c>
      <c r="G382" s="136"/>
      <c r="H382" s="6" t="str">
        <f t="shared" ca="1" si="99"/>
        <v/>
      </c>
      <c r="I382" s="55">
        <f t="shared" ca="1" si="94"/>
        <v>0</v>
      </c>
      <c r="J382" s="137"/>
      <c r="K382" s="53" t="str">
        <f t="shared" si="83"/>
        <v/>
      </c>
      <c r="L382" s="51" t="str">
        <f t="shared" si="95"/>
        <v/>
      </c>
      <c r="M382" s="59" t="s">
        <v>13</v>
      </c>
      <c r="N382" s="70"/>
      <c r="O382" s="131" t="str">
        <f t="shared" si="96"/>
        <v/>
      </c>
      <c r="P382" s="50" t="str">
        <f t="shared" si="88"/>
        <v/>
      </c>
      <c r="Q382" s="55">
        <f t="shared" ca="1" si="84"/>
        <v>0</v>
      </c>
      <c r="R382" s="52">
        <f t="shared" si="85"/>
        <v>0</v>
      </c>
      <c r="S382" s="6" t="str">
        <f t="shared" ca="1" si="100"/>
        <v/>
      </c>
      <c r="T382" s="55">
        <f t="shared" ca="1" si="97"/>
        <v>0</v>
      </c>
      <c r="U382" s="55">
        <f t="shared" ca="1" si="86"/>
        <v>0</v>
      </c>
      <c r="V382" s="69"/>
      <c r="W382" s="52">
        <f t="shared" si="92"/>
        <v>0</v>
      </c>
      <c r="X382" s="55">
        <f t="shared" ca="1" si="93"/>
        <v>0</v>
      </c>
      <c r="Y382" s="71"/>
      <c r="Z382" s="7"/>
      <c r="AA382" s="58">
        <f t="shared" ca="1" si="87"/>
        <v>0</v>
      </c>
    </row>
    <row r="383" spans="1:27" x14ac:dyDescent="0.25">
      <c r="A383" s="5">
        <v>378</v>
      </c>
      <c r="B383" s="135"/>
      <c r="C383" s="133"/>
      <c r="D383" s="133"/>
      <c r="E383" s="134"/>
      <c r="F383" s="56">
        <f t="shared" ca="1" si="98"/>
        <v>0</v>
      </c>
      <c r="G383" s="136"/>
      <c r="H383" s="6" t="str">
        <f t="shared" ca="1" si="99"/>
        <v/>
      </c>
      <c r="I383" s="55">
        <f t="shared" ca="1" si="94"/>
        <v>0</v>
      </c>
      <c r="J383" s="137"/>
      <c r="K383" s="53" t="str">
        <f t="shared" si="83"/>
        <v/>
      </c>
      <c r="L383" s="51" t="str">
        <f t="shared" si="95"/>
        <v/>
      </c>
      <c r="M383" s="59" t="s">
        <v>13</v>
      </c>
      <c r="N383" s="70"/>
      <c r="O383" s="131" t="str">
        <f t="shared" si="96"/>
        <v/>
      </c>
      <c r="P383" s="50" t="str">
        <f t="shared" si="88"/>
        <v/>
      </c>
      <c r="Q383" s="55">
        <f t="shared" ca="1" si="84"/>
        <v>0</v>
      </c>
      <c r="R383" s="52">
        <f t="shared" si="85"/>
        <v>0</v>
      </c>
      <c r="S383" s="6" t="str">
        <f t="shared" ca="1" si="100"/>
        <v/>
      </c>
      <c r="T383" s="55">
        <f t="shared" ca="1" si="97"/>
        <v>0</v>
      </c>
      <c r="U383" s="55">
        <f t="shared" ca="1" si="86"/>
        <v>0</v>
      </c>
      <c r="V383" s="69"/>
      <c r="W383" s="52">
        <f t="shared" si="92"/>
        <v>0</v>
      </c>
      <c r="X383" s="55">
        <f t="shared" ca="1" si="93"/>
        <v>0</v>
      </c>
      <c r="Y383" s="71"/>
      <c r="Z383" s="7"/>
      <c r="AA383" s="58">
        <f t="shared" ca="1" si="87"/>
        <v>0</v>
      </c>
    </row>
    <row r="384" spans="1:27" x14ac:dyDescent="0.25">
      <c r="A384" s="5">
        <v>379</v>
      </c>
      <c r="B384" s="135"/>
      <c r="C384" s="133"/>
      <c r="D384" s="133"/>
      <c r="E384" s="134"/>
      <c r="F384" s="56">
        <f t="shared" ca="1" si="98"/>
        <v>0</v>
      </c>
      <c r="G384" s="136"/>
      <c r="H384" s="6" t="str">
        <f t="shared" ca="1" si="99"/>
        <v/>
      </c>
      <c r="I384" s="55">
        <f t="shared" ca="1" si="94"/>
        <v>0</v>
      </c>
      <c r="J384" s="137"/>
      <c r="K384" s="53" t="str">
        <f t="shared" si="83"/>
        <v/>
      </c>
      <c r="L384" s="51" t="str">
        <f t="shared" si="95"/>
        <v/>
      </c>
      <c r="M384" s="59" t="s">
        <v>13</v>
      </c>
      <c r="N384" s="70"/>
      <c r="O384" s="131" t="str">
        <f t="shared" si="96"/>
        <v/>
      </c>
      <c r="P384" s="50" t="str">
        <f t="shared" si="88"/>
        <v/>
      </c>
      <c r="Q384" s="55">
        <f t="shared" ca="1" si="84"/>
        <v>0</v>
      </c>
      <c r="R384" s="52">
        <f t="shared" si="85"/>
        <v>0</v>
      </c>
      <c r="S384" s="6" t="str">
        <f t="shared" ca="1" si="100"/>
        <v/>
      </c>
      <c r="T384" s="55">
        <f t="shared" ca="1" si="97"/>
        <v>0</v>
      </c>
      <c r="U384" s="55">
        <f t="shared" ca="1" si="86"/>
        <v>0</v>
      </c>
      <c r="V384" s="69"/>
      <c r="W384" s="52">
        <f t="shared" si="92"/>
        <v>0</v>
      </c>
      <c r="X384" s="55">
        <f t="shared" ca="1" si="93"/>
        <v>0</v>
      </c>
      <c r="Y384" s="71"/>
      <c r="Z384" s="7"/>
      <c r="AA384" s="58">
        <f t="shared" ca="1" si="87"/>
        <v>0</v>
      </c>
    </row>
    <row r="385" spans="1:27" x14ac:dyDescent="0.25">
      <c r="A385" s="5">
        <v>380</v>
      </c>
      <c r="B385" s="135"/>
      <c r="C385" s="133"/>
      <c r="D385" s="133"/>
      <c r="E385" s="134"/>
      <c r="F385" s="56">
        <f t="shared" ca="1" si="98"/>
        <v>0</v>
      </c>
      <c r="G385" s="136"/>
      <c r="H385" s="6" t="str">
        <f t="shared" ca="1" si="99"/>
        <v/>
      </c>
      <c r="I385" s="55">
        <f t="shared" ca="1" si="94"/>
        <v>0</v>
      </c>
      <c r="J385" s="137"/>
      <c r="K385" s="53" t="str">
        <f t="shared" si="83"/>
        <v/>
      </c>
      <c r="L385" s="51" t="str">
        <f t="shared" si="95"/>
        <v/>
      </c>
      <c r="M385" s="59" t="s">
        <v>13</v>
      </c>
      <c r="N385" s="70"/>
      <c r="O385" s="131" t="str">
        <f t="shared" si="96"/>
        <v/>
      </c>
      <c r="P385" s="50" t="str">
        <f t="shared" si="88"/>
        <v/>
      </c>
      <c r="Q385" s="55">
        <f t="shared" ca="1" si="84"/>
        <v>0</v>
      </c>
      <c r="R385" s="52">
        <f t="shared" si="85"/>
        <v>0</v>
      </c>
      <c r="S385" s="6" t="str">
        <f t="shared" ca="1" si="100"/>
        <v/>
      </c>
      <c r="T385" s="55">
        <f t="shared" ca="1" si="97"/>
        <v>0</v>
      </c>
      <c r="U385" s="55">
        <f t="shared" ca="1" si="86"/>
        <v>0</v>
      </c>
      <c r="V385" s="69"/>
      <c r="W385" s="52">
        <f t="shared" si="92"/>
        <v>0</v>
      </c>
      <c r="X385" s="55">
        <f t="shared" ca="1" si="93"/>
        <v>0</v>
      </c>
      <c r="Y385" s="71"/>
      <c r="Z385" s="7"/>
      <c r="AA385" s="58">
        <f t="shared" ca="1" si="87"/>
        <v>0</v>
      </c>
    </row>
    <row r="386" spans="1:27" x14ac:dyDescent="0.25">
      <c r="A386" s="5">
        <v>381</v>
      </c>
      <c r="B386" s="135"/>
      <c r="C386" s="133"/>
      <c r="D386" s="133"/>
      <c r="E386" s="134"/>
      <c r="F386" s="56">
        <f t="shared" ca="1" si="98"/>
        <v>0</v>
      </c>
      <c r="G386" s="136"/>
      <c r="H386" s="6" t="str">
        <f t="shared" ca="1" si="99"/>
        <v/>
      </c>
      <c r="I386" s="55">
        <f t="shared" ca="1" si="94"/>
        <v>0</v>
      </c>
      <c r="J386" s="137"/>
      <c r="K386" s="53" t="str">
        <f t="shared" si="83"/>
        <v/>
      </c>
      <c r="L386" s="51" t="str">
        <f t="shared" si="95"/>
        <v/>
      </c>
      <c r="M386" s="59" t="s">
        <v>13</v>
      </c>
      <c r="N386" s="70"/>
      <c r="O386" s="131" t="str">
        <f t="shared" si="96"/>
        <v/>
      </c>
      <c r="P386" s="50" t="str">
        <f t="shared" si="88"/>
        <v/>
      </c>
      <c r="Q386" s="55">
        <f t="shared" ca="1" si="84"/>
        <v>0</v>
      </c>
      <c r="R386" s="52">
        <f t="shared" si="85"/>
        <v>0</v>
      </c>
      <c r="S386" s="6" t="str">
        <f t="shared" ca="1" si="100"/>
        <v/>
      </c>
      <c r="T386" s="55">
        <f t="shared" ca="1" si="97"/>
        <v>0</v>
      </c>
      <c r="U386" s="55">
        <f t="shared" ca="1" si="86"/>
        <v>0</v>
      </c>
      <c r="V386" s="69"/>
      <c r="W386" s="52">
        <f t="shared" si="92"/>
        <v>0</v>
      </c>
      <c r="X386" s="55">
        <f t="shared" ca="1" si="93"/>
        <v>0</v>
      </c>
      <c r="Y386" s="71"/>
      <c r="Z386" s="7"/>
      <c r="AA386" s="58">
        <f t="shared" ca="1" si="87"/>
        <v>0</v>
      </c>
    </row>
    <row r="387" spans="1:27" x14ac:dyDescent="0.25">
      <c r="A387" s="5">
        <v>382</v>
      </c>
      <c r="B387" s="135"/>
      <c r="C387" s="133"/>
      <c r="D387" s="133"/>
      <c r="E387" s="134"/>
      <c r="F387" s="56">
        <f t="shared" ca="1" si="98"/>
        <v>0</v>
      </c>
      <c r="G387" s="136"/>
      <c r="H387" s="6" t="str">
        <f t="shared" ca="1" si="99"/>
        <v/>
      </c>
      <c r="I387" s="55">
        <f t="shared" ca="1" si="94"/>
        <v>0</v>
      </c>
      <c r="J387" s="137"/>
      <c r="K387" s="53" t="str">
        <f t="shared" si="83"/>
        <v/>
      </c>
      <c r="L387" s="51" t="str">
        <f t="shared" si="95"/>
        <v/>
      </c>
      <c r="M387" s="59" t="s">
        <v>13</v>
      </c>
      <c r="N387" s="70"/>
      <c r="O387" s="131" t="str">
        <f t="shared" si="96"/>
        <v/>
      </c>
      <c r="P387" s="50" t="str">
        <f t="shared" si="88"/>
        <v/>
      </c>
      <c r="Q387" s="55">
        <f t="shared" ca="1" si="84"/>
        <v>0</v>
      </c>
      <c r="R387" s="52">
        <f t="shared" si="85"/>
        <v>0</v>
      </c>
      <c r="S387" s="6" t="str">
        <f t="shared" ca="1" si="100"/>
        <v/>
      </c>
      <c r="T387" s="55">
        <f t="shared" ca="1" si="97"/>
        <v>0</v>
      </c>
      <c r="U387" s="55">
        <f t="shared" ca="1" si="86"/>
        <v>0</v>
      </c>
      <c r="V387" s="69"/>
      <c r="W387" s="52">
        <f t="shared" si="92"/>
        <v>0</v>
      </c>
      <c r="X387" s="55">
        <f t="shared" ca="1" si="93"/>
        <v>0</v>
      </c>
      <c r="Y387" s="71"/>
      <c r="Z387" s="7"/>
      <c r="AA387" s="58">
        <f t="shared" ca="1" si="87"/>
        <v>0</v>
      </c>
    </row>
    <row r="388" spans="1:27" x14ac:dyDescent="0.25">
      <c r="A388" s="5">
        <v>383</v>
      </c>
      <c r="B388" s="135"/>
      <c r="C388" s="133"/>
      <c r="D388" s="133"/>
      <c r="E388" s="134"/>
      <c r="F388" s="56">
        <f t="shared" ca="1" si="98"/>
        <v>0</v>
      </c>
      <c r="G388" s="136"/>
      <c r="H388" s="6" t="str">
        <f t="shared" ca="1" si="99"/>
        <v/>
      </c>
      <c r="I388" s="55">
        <f t="shared" ca="1" si="94"/>
        <v>0</v>
      </c>
      <c r="J388" s="137"/>
      <c r="K388" s="53" t="str">
        <f t="shared" si="83"/>
        <v/>
      </c>
      <c r="L388" s="51" t="str">
        <f t="shared" si="95"/>
        <v/>
      </c>
      <c r="M388" s="59" t="s">
        <v>13</v>
      </c>
      <c r="N388" s="70"/>
      <c r="O388" s="131" t="str">
        <f t="shared" si="96"/>
        <v/>
      </c>
      <c r="P388" s="50" t="str">
        <f t="shared" si="88"/>
        <v/>
      </c>
      <c r="Q388" s="55">
        <f t="shared" ca="1" si="84"/>
        <v>0</v>
      </c>
      <c r="R388" s="52">
        <f t="shared" si="85"/>
        <v>0</v>
      </c>
      <c r="S388" s="6" t="str">
        <f t="shared" ca="1" si="100"/>
        <v/>
      </c>
      <c r="T388" s="55">
        <f t="shared" ca="1" si="97"/>
        <v>0</v>
      </c>
      <c r="U388" s="55">
        <f t="shared" ca="1" si="86"/>
        <v>0</v>
      </c>
      <c r="V388" s="69"/>
      <c r="W388" s="52">
        <f t="shared" si="92"/>
        <v>0</v>
      </c>
      <c r="X388" s="55">
        <f t="shared" ca="1" si="93"/>
        <v>0</v>
      </c>
      <c r="Y388" s="71"/>
      <c r="Z388" s="7"/>
      <c r="AA388" s="58">
        <f t="shared" ca="1" si="87"/>
        <v>0</v>
      </c>
    </row>
    <row r="389" spans="1:27" x14ac:dyDescent="0.25">
      <c r="A389" s="5">
        <v>384</v>
      </c>
      <c r="B389" s="135"/>
      <c r="C389" s="133"/>
      <c r="D389" s="133"/>
      <c r="E389" s="134"/>
      <c r="F389" s="56">
        <f t="shared" ca="1" si="98"/>
        <v>0</v>
      </c>
      <c r="G389" s="136"/>
      <c r="H389" s="6" t="str">
        <f t="shared" ca="1" si="99"/>
        <v/>
      </c>
      <c r="I389" s="55">
        <f t="shared" ca="1" si="94"/>
        <v>0</v>
      </c>
      <c r="J389" s="137"/>
      <c r="K389" s="53" t="str">
        <f t="shared" si="83"/>
        <v/>
      </c>
      <c r="L389" s="51" t="str">
        <f t="shared" si="95"/>
        <v/>
      </c>
      <c r="M389" s="59" t="s">
        <v>13</v>
      </c>
      <c r="N389" s="70"/>
      <c r="O389" s="131" t="str">
        <f t="shared" si="96"/>
        <v/>
      </c>
      <c r="P389" s="50" t="str">
        <f t="shared" si="88"/>
        <v/>
      </c>
      <c r="Q389" s="55">
        <f t="shared" ca="1" si="84"/>
        <v>0</v>
      </c>
      <c r="R389" s="52">
        <f t="shared" si="85"/>
        <v>0</v>
      </c>
      <c r="S389" s="6" t="str">
        <f t="shared" ca="1" si="100"/>
        <v/>
      </c>
      <c r="T389" s="55">
        <f t="shared" ca="1" si="97"/>
        <v>0</v>
      </c>
      <c r="U389" s="55">
        <f t="shared" ca="1" si="86"/>
        <v>0</v>
      </c>
      <c r="V389" s="69"/>
      <c r="W389" s="52">
        <f t="shared" si="92"/>
        <v>0</v>
      </c>
      <c r="X389" s="55">
        <f t="shared" ca="1" si="93"/>
        <v>0</v>
      </c>
      <c r="Y389" s="71"/>
      <c r="Z389" s="7"/>
      <c r="AA389" s="58">
        <f t="shared" ca="1" si="87"/>
        <v>0</v>
      </c>
    </row>
    <row r="390" spans="1:27" x14ac:dyDescent="0.25">
      <c r="A390" s="5">
        <v>385</v>
      </c>
      <c r="B390" s="135"/>
      <c r="C390" s="133"/>
      <c r="D390" s="133"/>
      <c r="E390" s="134"/>
      <c r="F390" s="56">
        <f t="shared" ca="1" si="98"/>
        <v>0</v>
      </c>
      <c r="G390" s="136"/>
      <c r="H390" s="6" t="str">
        <f t="shared" ca="1" si="99"/>
        <v/>
      </c>
      <c r="I390" s="55">
        <f t="shared" ca="1" si="94"/>
        <v>0</v>
      </c>
      <c r="J390" s="137"/>
      <c r="K390" s="53" t="str">
        <f t="shared" ref="K390:K453" si="101">IF(ISBLANK(B390),"",B390)</f>
        <v/>
      </c>
      <c r="L390" s="51" t="str">
        <f t="shared" si="95"/>
        <v/>
      </c>
      <c r="M390" s="59" t="s">
        <v>13</v>
      </c>
      <c r="N390" s="70"/>
      <c r="O390" s="131" t="str">
        <f t="shared" si="96"/>
        <v/>
      </c>
      <c r="P390" s="50" t="str">
        <f t="shared" si="88"/>
        <v/>
      </c>
      <c r="Q390" s="55">
        <f t="shared" ref="Q390:Q453" ca="1" si="102">IFERROR(VLOOKUP(P390,Liste_OCS,3,FALSE),0)</f>
        <v>0</v>
      </c>
      <c r="R390" s="52">
        <f t="shared" ref="R390:R453" si="103">IF(M390="Non",0,G390)</f>
        <v>0</v>
      </c>
      <c r="S390" s="6" t="str">
        <f t="shared" ca="1" si="100"/>
        <v/>
      </c>
      <c r="T390" s="55">
        <f t="shared" ca="1" si="97"/>
        <v>0</v>
      </c>
      <c r="U390" s="55">
        <f t="shared" ref="U390:U453" ca="1" si="104">I390-T390</f>
        <v>0</v>
      </c>
      <c r="V390" s="69"/>
      <c r="W390" s="52">
        <f t="shared" si="92"/>
        <v>0</v>
      </c>
      <c r="X390" s="55">
        <f t="shared" ca="1" si="93"/>
        <v>0</v>
      </c>
      <c r="Y390" s="71"/>
      <c r="Z390" s="7"/>
      <c r="AA390" s="58">
        <f t="shared" ref="AA390:AA453" ca="1" si="105">I390-X390</f>
        <v>0</v>
      </c>
    </row>
    <row r="391" spans="1:27" x14ac:dyDescent="0.25">
      <c r="A391" s="5">
        <v>386</v>
      </c>
      <c r="B391" s="135"/>
      <c r="C391" s="133"/>
      <c r="D391" s="133"/>
      <c r="E391" s="134"/>
      <c r="F391" s="56">
        <f t="shared" ca="1" si="98"/>
        <v>0</v>
      </c>
      <c r="G391" s="136"/>
      <c r="H391" s="6" t="str">
        <f t="shared" ca="1" si="99"/>
        <v/>
      </c>
      <c r="I391" s="55">
        <f t="shared" ca="1" si="94"/>
        <v>0</v>
      </c>
      <c r="J391" s="137"/>
      <c r="K391" s="53" t="str">
        <f t="shared" si="101"/>
        <v/>
      </c>
      <c r="L391" s="51" t="str">
        <f t="shared" si="95"/>
        <v/>
      </c>
      <c r="M391" s="59" t="s">
        <v>13</v>
      </c>
      <c r="N391" s="70"/>
      <c r="O391" s="131" t="str">
        <f t="shared" si="96"/>
        <v/>
      </c>
      <c r="P391" s="50" t="str">
        <f t="shared" si="88"/>
        <v/>
      </c>
      <c r="Q391" s="55">
        <f t="shared" ca="1" si="102"/>
        <v>0</v>
      </c>
      <c r="R391" s="52">
        <f t="shared" si="103"/>
        <v>0</v>
      </c>
      <c r="S391" s="6" t="str">
        <f t="shared" ca="1" si="100"/>
        <v/>
      </c>
      <c r="T391" s="55">
        <f t="shared" ca="1" si="97"/>
        <v>0</v>
      </c>
      <c r="U391" s="55">
        <f t="shared" ca="1" si="104"/>
        <v>0</v>
      </c>
      <c r="V391" s="69"/>
      <c r="W391" s="52">
        <f t="shared" si="92"/>
        <v>0</v>
      </c>
      <c r="X391" s="55">
        <f t="shared" ca="1" si="93"/>
        <v>0</v>
      </c>
      <c r="Y391" s="71"/>
      <c r="Z391" s="7"/>
      <c r="AA391" s="58">
        <f t="shared" ca="1" si="105"/>
        <v>0</v>
      </c>
    </row>
    <row r="392" spans="1:27" x14ac:dyDescent="0.25">
      <c r="A392" s="5">
        <v>387</v>
      </c>
      <c r="B392" s="135"/>
      <c r="C392" s="133"/>
      <c r="D392" s="133"/>
      <c r="E392" s="134"/>
      <c r="F392" s="56">
        <f t="shared" ca="1" si="98"/>
        <v>0</v>
      </c>
      <c r="G392" s="136"/>
      <c r="H392" s="6" t="str">
        <f t="shared" ca="1" si="99"/>
        <v/>
      </c>
      <c r="I392" s="55">
        <f t="shared" ca="1" si="94"/>
        <v>0</v>
      </c>
      <c r="J392" s="137"/>
      <c r="K392" s="53" t="str">
        <f t="shared" si="101"/>
        <v/>
      </c>
      <c r="L392" s="51" t="str">
        <f t="shared" si="95"/>
        <v/>
      </c>
      <c r="M392" s="59" t="s">
        <v>13</v>
      </c>
      <c r="N392" s="70"/>
      <c r="O392" s="131" t="str">
        <f t="shared" si="96"/>
        <v/>
      </c>
      <c r="P392" s="50" t="str">
        <f t="shared" si="88"/>
        <v/>
      </c>
      <c r="Q392" s="55">
        <f t="shared" ca="1" si="102"/>
        <v>0</v>
      </c>
      <c r="R392" s="52">
        <f t="shared" si="103"/>
        <v>0</v>
      </c>
      <c r="S392" s="6" t="str">
        <f t="shared" ca="1" si="100"/>
        <v/>
      </c>
      <c r="T392" s="55">
        <f t="shared" ca="1" si="97"/>
        <v>0</v>
      </c>
      <c r="U392" s="55">
        <f t="shared" ca="1" si="104"/>
        <v>0</v>
      </c>
      <c r="V392" s="69"/>
      <c r="W392" s="52">
        <f t="shared" si="92"/>
        <v>0</v>
      </c>
      <c r="X392" s="55">
        <f t="shared" ca="1" si="93"/>
        <v>0</v>
      </c>
      <c r="Y392" s="71"/>
      <c r="Z392" s="7"/>
      <c r="AA392" s="58">
        <f t="shared" ca="1" si="105"/>
        <v>0</v>
      </c>
    </row>
    <row r="393" spans="1:27" x14ac:dyDescent="0.25">
      <c r="A393" s="5">
        <v>388</v>
      </c>
      <c r="B393" s="135"/>
      <c r="C393" s="133"/>
      <c r="D393" s="133"/>
      <c r="E393" s="134"/>
      <c r="F393" s="56">
        <f t="shared" ca="1" si="98"/>
        <v>0</v>
      </c>
      <c r="G393" s="136"/>
      <c r="H393" s="6" t="str">
        <f t="shared" ca="1" si="99"/>
        <v/>
      </c>
      <c r="I393" s="55">
        <f t="shared" ca="1" si="94"/>
        <v>0</v>
      </c>
      <c r="J393" s="137"/>
      <c r="K393" s="53" t="str">
        <f t="shared" si="101"/>
        <v/>
      </c>
      <c r="L393" s="51" t="str">
        <f t="shared" si="95"/>
        <v/>
      </c>
      <c r="M393" s="59" t="s">
        <v>13</v>
      </c>
      <c r="N393" s="70"/>
      <c r="O393" s="131" t="str">
        <f t="shared" si="96"/>
        <v/>
      </c>
      <c r="P393" s="50" t="str">
        <f t="shared" ref="P393:P456" si="106">IF(ISBLANK(E393),"",E393)</f>
        <v/>
      </c>
      <c r="Q393" s="55">
        <f t="shared" ca="1" si="102"/>
        <v>0</v>
      </c>
      <c r="R393" s="52">
        <f t="shared" si="103"/>
        <v>0</v>
      </c>
      <c r="S393" s="6" t="str">
        <f t="shared" ca="1" si="100"/>
        <v/>
      </c>
      <c r="T393" s="55">
        <f t="shared" ca="1" si="97"/>
        <v>0</v>
      </c>
      <c r="U393" s="55">
        <f t="shared" ca="1" si="104"/>
        <v>0</v>
      </c>
      <c r="V393" s="69"/>
      <c r="W393" s="52">
        <f t="shared" si="92"/>
        <v>0</v>
      </c>
      <c r="X393" s="55">
        <f t="shared" ca="1" si="93"/>
        <v>0</v>
      </c>
      <c r="Y393" s="71"/>
      <c r="Z393" s="7"/>
      <c r="AA393" s="58">
        <f t="shared" ca="1" si="105"/>
        <v>0</v>
      </c>
    </row>
    <row r="394" spans="1:27" x14ac:dyDescent="0.25">
      <c r="A394" s="5">
        <v>389</v>
      </c>
      <c r="B394" s="135"/>
      <c r="C394" s="133"/>
      <c r="D394" s="133"/>
      <c r="E394" s="134"/>
      <c r="F394" s="56">
        <f t="shared" ref="F394:F428" ca="1" si="107">IFERROR(VLOOKUP(E394,Liste_OCS,3,FALSE),0)</f>
        <v>0</v>
      </c>
      <c r="G394" s="136"/>
      <c r="H394" s="6" t="str">
        <f t="shared" ref="H394:H428" ca="1" si="108">IFERROR(VLOOKUP(E394,Liste_OCS,2,FALSE),"")</f>
        <v/>
      </c>
      <c r="I394" s="55">
        <f t="shared" ref="I394:I428" ca="1" si="109">F394*G394</f>
        <v>0</v>
      </c>
      <c r="J394" s="137"/>
      <c r="K394" s="53" t="str">
        <f t="shared" si="101"/>
        <v/>
      </c>
      <c r="L394" s="51" t="str">
        <f t="shared" ref="L394:L428" si="110">IF(ISBLANK(D394),"",D394)</f>
        <v/>
      </c>
      <c r="M394" s="59" t="s">
        <v>13</v>
      </c>
      <c r="N394" s="70"/>
      <c r="O394" s="131" t="str">
        <f t="shared" ref="O394:O428" si="111">IF(ISBLANK(B394),"",B394)</f>
        <v/>
      </c>
      <c r="P394" s="50" t="str">
        <f t="shared" si="106"/>
        <v/>
      </c>
      <c r="Q394" s="55">
        <f t="shared" ca="1" si="102"/>
        <v>0</v>
      </c>
      <c r="R394" s="52">
        <f t="shared" si="103"/>
        <v>0</v>
      </c>
      <c r="S394" s="6" t="str">
        <f t="shared" ref="S394:S428" ca="1" si="112">IFERROR(VLOOKUP(P394,Liste_OCS,2,FALSE),"")</f>
        <v/>
      </c>
      <c r="T394" s="55">
        <f t="shared" ref="T394:T428" ca="1" si="113">R394*Q394</f>
        <v>0</v>
      </c>
      <c r="U394" s="55">
        <f t="shared" ca="1" si="104"/>
        <v>0</v>
      </c>
      <c r="V394" s="69"/>
      <c r="W394" s="52">
        <f t="shared" ref="W394:W428" si="114">R394</f>
        <v>0</v>
      </c>
      <c r="X394" s="55">
        <f t="shared" ref="X394:X428" ca="1" si="115">W394*Q394</f>
        <v>0</v>
      </c>
      <c r="Y394" s="71"/>
      <c r="Z394" s="7"/>
      <c r="AA394" s="58">
        <f t="shared" ca="1" si="105"/>
        <v>0</v>
      </c>
    </row>
    <row r="395" spans="1:27" x14ac:dyDescent="0.25">
      <c r="A395" s="5">
        <v>390</v>
      </c>
      <c r="B395" s="135"/>
      <c r="C395" s="133"/>
      <c r="D395" s="133"/>
      <c r="E395" s="134"/>
      <c r="F395" s="56">
        <f t="shared" ca="1" si="107"/>
        <v>0</v>
      </c>
      <c r="G395" s="136"/>
      <c r="H395" s="6" t="str">
        <f t="shared" ca="1" si="108"/>
        <v/>
      </c>
      <c r="I395" s="55">
        <f t="shared" ca="1" si="109"/>
        <v>0</v>
      </c>
      <c r="J395" s="137"/>
      <c r="K395" s="53" t="str">
        <f t="shared" si="101"/>
        <v/>
      </c>
      <c r="L395" s="51" t="str">
        <f t="shared" si="110"/>
        <v/>
      </c>
      <c r="M395" s="59" t="s">
        <v>13</v>
      </c>
      <c r="N395" s="70"/>
      <c r="O395" s="131" t="str">
        <f t="shared" si="111"/>
        <v/>
      </c>
      <c r="P395" s="50" t="str">
        <f t="shared" si="106"/>
        <v/>
      </c>
      <c r="Q395" s="55">
        <f t="shared" ca="1" si="102"/>
        <v>0</v>
      </c>
      <c r="R395" s="52">
        <f t="shared" si="103"/>
        <v>0</v>
      </c>
      <c r="S395" s="6" t="str">
        <f t="shared" ca="1" si="112"/>
        <v/>
      </c>
      <c r="T395" s="55">
        <f t="shared" ca="1" si="113"/>
        <v>0</v>
      </c>
      <c r="U395" s="55">
        <f t="shared" ca="1" si="104"/>
        <v>0</v>
      </c>
      <c r="V395" s="69"/>
      <c r="W395" s="52">
        <f t="shared" si="114"/>
        <v>0</v>
      </c>
      <c r="X395" s="55">
        <f t="shared" ca="1" si="115"/>
        <v>0</v>
      </c>
      <c r="Y395" s="71"/>
      <c r="Z395" s="7"/>
      <c r="AA395" s="58">
        <f t="shared" ca="1" si="105"/>
        <v>0</v>
      </c>
    </row>
    <row r="396" spans="1:27" x14ac:dyDescent="0.25">
      <c r="A396" s="5">
        <v>391</v>
      </c>
      <c r="B396" s="135"/>
      <c r="C396" s="133"/>
      <c r="D396" s="133"/>
      <c r="E396" s="134"/>
      <c r="F396" s="56">
        <f t="shared" ca="1" si="107"/>
        <v>0</v>
      </c>
      <c r="G396" s="136"/>
      <c r="H396" s="6" t="str">
        <f t="shared" ca="1" si="108"/>
        <v/>
      </c>
      <c r="I396" s="55">
        <f t="shared" ca="1" si="109"/>
        <v>0</v>
      </c>
      <c r="J396" s="137"/>
      <c r="K396" s="53" t="str">
        <f t="shared" si="101"/>
        <v/>
      </c>
      <c r="L396" s="51" t="str">
        <f t="shared" si="110"/>
        <v/>
      </c>
      <c r="M396" s="59" t="s">
        <v>13</v>
      </c>
      <c r="N396" s="70"/>
      <c r="O396" s="131" t="str">
        <f t="shared" si="111"/>
        <v/>
      </c>
      <c r="P396" s="50" t="str">
        <f t="shared" si="106"/>
        <v/>
      </c>
      <c r="Q396" s="55">
        <f t="shared" ca="1" si="102"/>
        <v>0</v>
      </c>
      <c r="R396" s="52">
        <f t="shared" si="103"/>
        <v>0</v>
      </c>
      <c r="S396" s="6" t="str">
        <f t="shared" ca="1" si="112"/>
        <v/>
      </c>
      <c r="T396" s="55">
        <f t="shared" ca="1" si="113"/>
        <v>0</v>
      </c>
      <c r="U396" s="55">
        <f t="shared" ca="1" si="104"/>
        <v>0</v>
      </c>
      <c r="V396" s="69"/>
      <c r="W396" s="52">
        <f t="shared" si="114"/>
        <v>0</v>
      </c>
      <c r="X396" s="55">
        <f t="shared" ca="1" si="115"/>
        <v>0</v>
      </c>
      <c r="Y396" s="71"/>
      <c r="Z396" s="7"/>
      <c r="AA396" s="58">
        <f t="shared" ca="1" si="105"/>
        <v>0</v>
      </c>
    </row>
    <row r="397" spans="1:27" x14ac:dyDescent="0.25">
      <c r="A397" s="5">
        <v>392</v>
      </c>
      <c r="B397" s="135"/>
      <c r="C397" s="133"/>
      <c r="D397" s="133"/>
      <c r="E397" s="134"/>
      <c r="F397" s="56">
        <f t="shared" ca="1" si="107"/>
        <v>0</v>
      </c>
      <c r="G397" s="136"/>
      <c r="H397" s="6" t="str">
        <f t="shared" ca="1" si="108"/>
        <v/>
      </c>
      <c r="I397" s="55">
        <f t="shared" ca="1" si="109"/>
        <v>0</v>
      </c>
      <c r="J397" s="137"/>
      <c r="K397" s="53" t="str">
        <f t="shared" si="101"/>
        <v/>
      </c>
      <c r="L397" s="51" t="str">
        <f t="shared" si="110"/>
        <v/>
      </c>
      <c r="M397" s="59" t="s">
        <v>13</v>
      </c>
      <c r="N397" s="70"/>
      <c r="O397" s="131" t="str">
        <f t="shared" si="111"/>
        <v/>
      </c>
      <c r="P397" s="50" t="str">
        <f t="shared" si="106"/>
        <v/>
      </c>
      <c r="Q397" s="55">
        <f t="shared" ca="1" si="102"/>
        <v>0</v>
      </c>
      <c r="R397" s="52">
        <f t="shared" si="103"/>
        <v>0</v>
      </c>
      <c r="S397" s="6" t="str">
        <f t="shared" ca="1" si="112"/>
        <v/>
      </c>
      <c r="T397" s="55">
        <f t="shared" ca="1" si="113"/>
        <v>0</v>
      </c>
      <c r="U397" s="55">
        <f t="shared" ca="1" si="104"/>
        <v>0</v>
      </c>
      <c r="V397" s="69"/>
      <c r="W397" s="52">
        <f t="shared" si="114"/>
        <v>0</v>
      </c>
      <c r="X397" s="55">
        <f t="shared" ca="1" si="115"/>
        <v>0</v>
      </c>
      <c r="Y397" s="71"/>
      <c r="Z397" s="7"/>
      <c r="AA397" s="58">
        <f t="shared" ca="1" si="105"/>
        <v>0</v>
      </c>
    </row>
    <row r="398" spans="1:27" x14ac:dyDescent="0.25">
      <c r="A398" s="5">
        <v>393</v>
      </c>
      <c r="B398" s="135"/>
      <c r="C398" s="133"/>
      <c r="D398" s="133"/>
      <c r="E398" s="134"/>
      <c r="F398" s="56">
        <f t="shared" ca="1" si="107"/>
        <v>0</v>
      </c>
      <c r="G398" s="136"/>
      <c r="H398" s="6" t="str">
        <f t="shared" ca="1" si="108"/>
        <v/>
      </c>
      <c r="I398" s="55">
        <f t="shared" ca="1" si="109"/>
        <v>0</v>
      </c>
      <c r="J398" s="137"/>
      <c r="K398" s="53" t="str">
        <f t="shared" si="101"/>
        <v/>
      </c>
      <c r="L398" s="51" t="str">
        <f t="shared" si="110"/>
        <v/>
      </c>
      <c r="M398" s="59" t="s">
        <v>13</v>
      </c>
      <c r="N398" s="70"/>
      <c r="O398" s="131" t="str">
        <f t="shared" si="111"/>
        <v/>
      </c>
      <c r="P398" s="50" t="str">
        <f t="shared" si="106"/>
        <v/>
      </c>
      <c r="Q398" s="55">
        <f t="shared" ca="1" si="102"/>
        <v>0</v>
      </c>
      <c r="R398" s="52">
        <f t="shared" si="103"/>
        <v>0</v>
      </c>
      <c r="S398" s="6" t="str">
        <f t="shared" ca="1" si="112"/>
        <v/>
      </c>
      <c r="T398" s="55">
        <f t="shared" ca="1" si="113"/>
        <v>0</v>
      </c>
      <c r="U398" s="55">
        <f t="shared" ca="1" si="104"/>
        <v>0</v>
      </c>
      <c r="V398" s="69"/>
      <c r="W398" s="52">
        <f t="shared" si="114"/>
        <v>0</v>
      </c>
      <c r="X398" s="55">
        <f t="shared" ca="1" si="115"/>
        <v>0</v>
      </c>
      <c r="Y398" s="71"/>
      <c r="Z398" s="7"/>
      <c r="AA398" s="58">
        <f t="shared" ca="1" si="105"/>
        <v>0</v>
      </c>
    </row>
    <row r="399" spans="1:27" x14ac:dyDescent="0.25">
      <c r="A399" s="5">
        <v>394</v>
      </c>
      <c r="B399" s="135"/>
      <c r="C399" s="133"/>
      <c r="D399" s="133"/>
      <c r="E399" s="134"/>
      <c r="F399" s="56">
        <f t="shared" ca="1" si="107"/>
        <v>0</v>
      </c>
      <c r="G399" s="136"/>
      <c r="H399" s="6" t="str">
        <f t="shared" ca="1" si="108"/>
        <v/>
      </c>
      <c r="I399" s="55">
        <f t="shared" ca="1" si="109"/>
        <v>0</v>
      </c>
      <c r="J399" s="137"/>
      <c r="K399" s="53" t="str">
        <f t="shared" si="101"/>
        <v/>
      </c>
      <c r="L399" s="51" t="str">
        <f t="shared" si="110"/>
        <v/>
      </c>
      <c r="M399" s="59" t="s">
        <v>13</v>
      </c>
      <c r="N399" s="70"/>
      <c r="O399" s="131" t="str">
        <f t="shared" si="111"/>
        <v/>
      </c>
      <c r="P399" s="50" t="str">
        <f t="shared" si="106"/>
        <v/>
      </c>
      <c r="Q399" s="55">
        <f t="shared" ca="1" si="102"/>
        <v>0</v>
      </c>
      <c r="R399" s="52">
        <f t="shared" si="103"/>
        <v>0</v>
      </c>
      <c r="S399" s="6" t="str">
        <f t="shared" ca="1" si="112"/>
        <v/>
      </c>
      <c r="T399" s="55">
        <f t="shared" ca="1" si="113"/>
        <v>0</v>
      </c>
      <c r="U399" s="55">
        <f t="shared" ca="1" si="104"/>
        <v>0</v>
      </c>
      <c r="V399" s="69"/>
      <c r="W399" s="52">
        <f t="shared" si="114"/>
        <v>0</v>
      </c>
      <c r="X399" s="55">
        <f t="shared" ca="1" si="115"/>
        <v>0</v>
      </c>
      <c r="Y399" s="71"/>
      <c r="Z399" s="7"/>
      <c r="AA399" s="58">
        <f t="shared" ca="1" si="105"/>
        <v>0</v>
      </c>
    </row>
    <row r="400" spans="1:27" x14ac:dyDescent="0.25">
      <c r="A400" s="5">
        <v>395</v>
      </c>
      <c r="B400" s="135"/>
      <c r="C400" s="133"/>
      <c r="D400" s="133"/>
      <c r="E400" s="134"/>
      <c r="F400" s="56">
        <f t="shared" ca="1" si="107"/>
        <v>0</v>
      </c>
      <c r="G400" s="136"/>
      <c r="H400" s="6" t="str">
        <f t="shared" ca="1" si="108"/>
        <v/>
      </c>
      <c r="I400" s="55">
        <f t="shared" ca="1" si="109"/>
        <v>0</v>
      </c>
      <c r="J400" s="137"/>
      <c r="K400" s="53" t="str">
        <f t="shared" si="101"/>
        <v/>
      </c>
      <c r="L400" s="51" t="str">
        <f t="shared" si="110"/>
        <v/>
      </c>
      <c r="M400" s="59" t="s">
        <v>13</v>
      </c>
      <c r="N400" s="70"/>
      <c r="O400" s="131" t="str">
        <f t="shared" si="111"/>
        <v/>
      </c>
      <c r="P400" s="50" t="str">
        <f t="shared" si="106"/>
        <v/>
      </c>
      <c r="Q400" s="55">
        <f t="shared" ca="1" si="102"/>
        <v>0</v>
      </c>
      <c r="R400" s="52">
        <f t="shared" si="103"/>
        <v>0</v>
      </c>
      <c r="S400" s="6" t="str">
        <f t="shared" ca="1" si="112"/>
        <v/>
      </c>
      <c r="T400" s="55">
        <f t="shared" ca="1" si="113"/>
        <v>0</v>
      </c>
      <c r="U400" s="55">
        <f t="shared" ca="1" si="104"/>
        <v>0</v>
      </c>
      <c r="V400" s="69"/>
      <c r="W400" s="52">
        <f t="shared" si="114"/>
        <v>0</v>
      </c>
      <c r="X400" s="55">
        <f t="shared" ca="1" si="115"/>
        <v>0</v>
      </c>
      <c r="Y400" s="71"/>
      <c r="Z400" s="7"/>
      <c r="AA400" s="58">
        <f t="shared" ca="1" si="105"/>
        <v>0</v>
      </c>
    </row>
    <row r="401" spans="1:27" x14ac:dyDescent="0.25">
      <c r="A401" s="5">
        <v>396</v>
      </c>
      <c r="B401" s="135"/>
      <c r="C401" s="133"/>
      <c r="D401" s="133"/>
      <c r="E401" s="134"/>
      <c r="F401" s="56">
        <f t="shared" ca="1" si="107"/>
        <v>0</v>
      </c>
      <c r="G401" s="136"/>
      <c r="H401" s="6" t="str">
        <f t="shared" ca="1" si="108"/>
        <v/>
      </c>
      <c r="I401" s="55">
        <f t="shared" ca="1" si="109"/>
        <v>0</v>
      </c>
      <c r="J401" s="137"/>
      <c r="K401" s="53" t="str">
        <f t="shared" si="101"/>
        <v/>
      </c>
      <c r="L401" s="51" t="str">
        <f t="shared" si="110"/>
        <v/>
      </c>
      <c r="M401" s="59" t="s">
        <v>13</v>
      </c>
      <c r="N401" s="70"/>
      <c r="O401" s="131" t="str">
        <f t="shared" si="111"/>
        <v/>
      </c>
      <c r="P401" s="50" t="str">
        <f t="shared" si="106"/>
        <v/>
      </c>
      <c r="Q401" s="55">
        <f t="shared" ca="1" si="102"/>
        <v>0</v>
      </c>
      <c r="R401" s="52">
        <f t="shared" si="103"/>
        <v>0</v>
      </c>
      <c r="S401" s="6" t="str">
        <f t="shared" ca="1" si="112"/>
        <v/>
      </c>
      <c r="T401" s="55">
        <f t="shared" ca="1" si="113"/>
        <v>0</v>
      </c>
      <c r="U401" s="55">
        <f t="shared" ca="1" si="104"/>
        <v>0</v>
      </c>
      <c r="V401" s="69"/>
      <c r="W401" s="52">
        <f t="shared" si="114"/>
        <v>0</v>
      </c>
      <c r="X401" s="55">
        <f t="shared" ca="1" si="115"/>
        <v>0</v>
      </c>
      <c r="Y401" s="71"/>
      <c r="Z401" s="7"/>
      <c r="AA401" s="58">
        <f t="shared" ca="1" si="105"/>
        <v>0</v>
      </c>
    </row>
    <row r="402" spans="1:27" x14ac:dyDescent="0.25">
      <c r="A402" s="5">
        <v>397</v>
      </c>
      <c r="B402" s="135"/>
      <c r="C402" s="133"/>
      <c r="D402" s="133"/>
      <c r="E402" s="134"/>
      <c r="F402" s="56">
        <f t="shared" ca="1" si="107"/>
        <v>0</v>
      </c>
      <c r="G402" s="136"/>
      <c r="H402" s="6" t="str">
        <f t="shared" ca="1" si="108"/>
        <v/>
      </c>
      <c r="I402" s="55">
        <f t="shared" ca="1" si="109"/>
        <v>0</v>
      </c>
      <c r="J402" s="137"/>
      <c r="K402" s="53" t="str">
        <f t="shared" si="101"/>
        <v/>
      </c>
      <c r="L402" s="51" t="str">
        <f t="shared" si="110"/>
        <v/>
      </c>
      <c r="M402" s="59" t="s">
        <v>13</v>
      </c>
      <c r="N402" s="70"/>
      <c r="O402" s="131" t="str">
        <f t="shared" si="111"/>
        <v/>
      </c>
      <c r="P402" s="50" t="str">
        <f t="shared" si="106"/>
        <v/>
      </c>
      <c r="Q402" s="55">
        <f t="shared" ca="1" si="102"/>
        <v>0</v>
      </c>
      <c r="R402" s="52">
        <f t="shared" si="103"/>
        <v>0</v>
      </c>
      <c r="S402" s="6" t="str">
        <f t="shared" ca="1" si="112"/>
        <v/>
      </c>
      <c r="T402" s="55">
        <f t="shared" ca="1" si="113"/>
        <v>0</v>
      </c>
      <c r="U402" s="55">
        <f t="shared" ca="1" si="104"/>
        <v>0</v>
      </c>
      <c r="V402" s="69"/>
      <c r="W402" s="52">
        <f t="shared" si="114"/>
        <v>0</v>
      </c>
      <c r="X402" s="55">
        <f t="shared" ca="1" si="115"/>
        <v>0</v>
      </c>
      <c r="Y402" s="71"/>
      <c r="Z402" s="7"/>
      <c r="AA402" s="58">
        <f t="shared" ca="1" si="105"/>
        <v>0</v>
      </c>
    </row>
    <row r="403" spans="1:27" x14ac:dyDescent="0.25">
      <c r="A403" s="5">
        <v>398</v>
      </c>
      <c r="B403" s="135"/>
      <c r="C403" s="133"/>
      <c r="D403" s="133"/>
      <c r="E403" s="134"/>
      <c r="F403" s="56">
        <f t="shared" ca="1" si="107"/>
        <v>0</v>
      </c>
      <c r="G403" s="136"/>
      <c r="H403" s="6" t="str">
        <f t="shared" ca="1" si="108"/>
        <v/>
      </c>
      <c r="I403" s="55">
        <f t="shared" ca="1" si="109"/>
        <v>0</v>
      </c>
      <c r="J403" s="137"/>
      <c r="K403" s="53" t="str">
        <f t="shared" si="101"/>
        <v/>
      </c>
      <c r="L403" s="51" t="str">
        <f t="shared" si="110"/>
        <v/>
      </c>
      <c r="M403" s="59" t="s">
        <v>13</v>
      </c>
      <c r="N403" s="70"/>
      <c r="O403" s="131" t="str">
        <f t="shared" si="111"/>
        <v/>
      </c>
      <c r="P403" s="50" t="str">
        <f t="shared" si="106"/>
        <v/>
      </c>
      <c r="Q403" s="55">
        <f t="shared" ca="1" si="102"/>
        <v>0</v>
      </c>
      <c r="R403" s="52">
        <f t="shared" si="103"/>
        <v>0</v>
      </c>
      <c r="S403" s="6" t="str">
        <f t="shared" ca="1" si="112"/>
        <v/>
      </c>
      <c r="T403" s="55">
        <f t="shared" ca="1" si="113"/>
        <v>0</v>
      </c>
      <c r="U403" s="55">
        <f t="shared" ca="1" si="104"/>
        <v>0</v>
      </c>
      <c r="V403" s="69"/>
      <c r="W403" s="52">
        <f t="shared" si="114"/>
        <v>0</v>
      </c>
      <c r="X403" s="55">
        <f t="shared" ca="1" si="115"/>
        <v>0</v>
      </c>
      <c r="Y403" s="71"/>
      <c r="Z403" s="7"/>
      <c r="AA403" s="58">
        <f t="shared" ca="1" si="105"/>
        <v>0</v>
      </c>
    </row>
    <row r="404" spans="1:27" x14ac:dyDescent="0.25">
      <c r="A404" s="5">
        <v>399</v>
      </c>
      <c r="B404" s="135"/>
      <c r="C404" s="133"/>
      <c r="D404" s="133"/>
      <c r="E404" s="134"/>
      <c r="F404" s="56">
        <f t="shared" ca="1" si="107"/>
        <v>0</v>
      </c>
      <c r="G404" s="136"/>
      <c r="H404" s="6" t="str">
        <f t="shared" ca="1" si="108"/>
        <v/>
      </c>
      <c r="I404" s="55">
        <f t="shared" ca="1" si="109"/>
        <v>0</v>
      </c>
      <c r="J404" s="137"/>
      <c r="K404" s="53" t="str">
        <f t="shared" si="101"/>
        <v/>
      </c>
      <c r="L404" s="51" t="str">
        <f t="shared" si="110"/>
        <v/>
      </c>
      <c r="M404" s="59" t="s">
        <v>13</v>
      </c>
      <c r="N404" s="70"/>
      <c r="O404" s="131" t="str">
        <f t="shared" si="111"/>
        <v/>
      </c>
      <c r="P404" s="50" t="str">
        <f t="shared" si="106"/>
        <v/>
      </c>
      <c r="Q404" s="55">
        <f t="shared" ca="1" si="102"/>
        <v>0</v>
      </c>
      <c r="R404" s="52">
        <f t="shared" si="103"/>
        <v>0</v>
      </c>
      <c r="S404" s="6" t="str">
        <f t="shared" ca="1" si="112"/>
        <v/>
      </c>
      <c r="T404" s="55">
        <f t="shared" ca="1" si="113"/>
        <v>0</v>
      </c>
      <c r="U404" s="55">
        <f t="shared" ca="1" si="104"/>
        <v>0</v>
      </c>
      <c r="V404" s="69"/>
      <c r="W404" s="52">
        <f t="shared" si="114"/>
        <v>0</v>
      </c>
      <c r="X404" s="55">
        <f t="shared" ca="1" si="115"/>
        <v>0</v>
      </c>
      <c r="Y404" s="71"/>
      <c r="Z404" s="7"/>
      <c r="AA404" s="58">
        <f t="shared" ca="1" si="105"/>
        <v>0</v>
      </c>
    </row>
    <row r="405" spans="1:27" x14ac:dyDescent="0.25">
      <c r="A405" s="5">
        <v>400</v>
      </c>
      <c r="B405" s="135"/>
      <c r="C405" s="133"/>
      <c r="D405" s="133"/>
      <c r="E405" s="134"/>
      <c r="F405" s="56">
        <f t="shared" ca="1" si="107"/>
        <v>0</v>
      </c>
      <c r="G405" s="136"/>
      <c r="H405" s="6" t="str">
        <f t="shared" ca="1" si="108"/>
        <v/>
      </c>
      <c r="I405" s="55">
        <f t="shared" ca="1" si="109"/>
        <v>0</v>
      </c>
      <c r="J405" s="137"/>
      <c r="K405" s="53" t="str">
        <f t="shared" si="101"/>
        <v/>
      </c>
      <c r="L405" s="51" t="str">
        <f t="shared" si="110"/>
        <v/>
      </c>
      <c r="M405" s="59" t="s">
        <v>13</v>
      </c>
      <c r="N405" s="70"/>
      <c r="O405" s="131" t="str">
        <f t="shared" si="111"/>
        <v/>
      </c>
      <c r="P405" s="50" t="str">
        <f t="shared" si="106"/>
        <v/>
      </c>
      <c r="Q405" s="55">
        <f t="shared" ca="1" si="102"/>
        <v>0</v>
      </c>
      <c r="R405" s="52">
        <f t="shared" si="103"/>
        <v>0</v>
      </c>
      <c r="S405" s="6" t="str">
        <f t="shared" ca="1" si="112"/>
        <v/>
      </c>
      <c r="T405" s="55">
        <f t="shared" ca="1" si="113"/>
        <v>0</v>
      </c>
      <c r="U405" s="55">
        <f t="shared" ca="1" si="104"/>
        <v>0</v>
      </c>
      <c r="V405" s="69"/>
      <c r="W405" s="52">
        <f t="shared" si="114"/>
        <v>0</v>
      </c>
      <c r="X405" s="55">
        <f t="shared" ca="1" si="115"/>
        <v>0</v>
      </c>
      <c r="Y405" s="71"/>
      <c r="Z405" s="7"/>
      <c r="AA405" s="58">
        <f t="shared" ca="1" si="105"/>
        <v>0</v>
      </c>
    </row>
    <row r="406" spans="1:27" x14ac:dyDescent="0.25">
      <c r="A406" s="5">
        <v>401</v>
      </c>
      <c r="B406" s="135"/>
      <c r="C406" s="133"/>
      <c r="D406" s="133"/>
      <c r="E406" s="134"/>
      <c r="F406" s="56">
        <f t="shared" ca="1" si="107"/>
        <v>0</v>
      </c>
      <c r="G406" s="136"/>
      <c r="H406" s="6" t="str">
        <f t="shared" ca="1" si="108"/>
        <v/>
      </c>
      <c r="I406" s="55">
        <f t="shared" ca="1" si="109"/>
        <v>0</v>
      </c>
      <c r="J406" s="137"/>
      <c r="K406" s="53" t="str">
        <f t="shared" si="101"/>
        <v/>
      </c>
      <c r="L406" s="51" t="str">
        <f t="shared" si="110"/>
        <v/>
      </c>
      <c r="M406" s="59" t="s">
        <v>13</v>
      </c>
      <c r="N406" s="70"/>
      <c r="O406" s="131" t="str">
        <f t="shared" si="111"/>
        <v/>
      </c>
      <c r="P406" s="50" t="str">
        <f t="shared" si="106"/>
        <v/>
      </c>
      <c r="Q406" s="55">
        <f t="shared" ca="1" si="102"/>
        <v>0</v>
      </c>
      <c r="R406" s="52">
        <f t="shared" si="103"/>
        <v>0</v>
      </c>
      <c r="S406" s="6" t="str">
        <f t="shared" ca="1" si="112"/>
        <v/>
      </c>
      <c r="T406" s="55">
        <f t="shared" ca="1" si="113"/>
        <v>0</v>
      </c>
      <c r="U406" s="55">
        <f t="shared" ca="1" si="104"/>
        <v>0</v>
      </c>
      <c r="V406" s="69"/>
      <c r="W406" s="52">
        <f t="shared" si="114"/>
        <v>0</v>
      </c>
      <c r="X406" s="55">
        <f t="shared" ca="1" si="115"/>
        <v>0</v>
      </c>
      <c r="Y406" s="71"/>
      <c r="Z406" s="7"/>
      <c r="AA406" s="58">
        <f t="shared" ca="1" si="105"/>
        <v>0</v>
      </c>
    </row>
    <row r="407" spans="1:27" x14ac:dyDescent="0.25">
      <c r="A407" s="5">
        <v>402</v>
      </c>
      <c r="B407" s="135"/>
      <c r="C407" s="133"/>
      <c r="D407" s="133"/>
      <c r="E407" s="134"/>
      <c r="F407" s="56">
        <f t="shared" ca="1" si="107"/>
        <v>0</v>
      </c>
      <c r="G407" s="136"/>
      <c r="H407" s="6" t="str">
        <f t="shared" ca="1" si="108"/>
        <v/>
      </c>
      <c r="I407" s="55">
        <f t="shared" ca="1" si="109"/>
        <v>0</v>
      </c>
      <c r="J407" s="137"/>
      <c r="K407" s="53" t="str">
        <f t="shared" si="101"/>
        <v/>
      </c>
      <c r="L407" s="51" t="str">
        <f t="shared" si="110"/>
        <v/>
      </c>
      <c r="M407" s="59" t="s">
        <v>13</v>
      </c>
      <c r="N407" s="70"/>
      <c r="O407" s="131" t="str">
        <f t="shared" si="111"/>
        <v/>
      </c>
      <c r="P407" s="50" t="str">
        <f t="shared" si="106"/>
        <v/>
      </c>
      <c r="Q407" s="55">
        <f t="shared" ca="1" si="102"/>
        <v>0</v>
      </c>
      <c r="R407" s="52">
        <f t="shared" si="103"/>
        <v>0</v>
      </c>
      <c r="S407" s="6" t="str">
        <f t="shared" ca="1" si="112"/>
        <v/>
      </c>
      <c r="T407" s="55">
        <f t="shared" ca="1" si="113"/>
        <v>0</v>
      </c>
      <c r="U407" s="55">
        <f t="shared" ca="1" si="104"/>
        <v>0</v>
      </c>
      <c r="V407" s="69"/>
      <c r="W407" s="52">
        <f t="shared" si="114"/>
        <v>0</v>
      </c>
      <c r="X407" s="55">
        <f t="shared" ca="1" si="115"/>
        <v>0</v>
      </c>
      <c r="Y407" s="71"/>
      <c r="Z407" s="7"/>
      <c r="AA407" s="58">
        <f t="shared" ca="1" si="105"/>
        <v>0</v>
      </c>
    </row>
    <row r="408" spans="1:27" x14ac:dyDescent="0.25">
      <c r="A408" s="5">
        <v>403</v>
      </c>
      <c r="B408" s="135"/>
      <c r="C408" s="133"/>
      <c r="D408" s="133"/>
      <c r="E408" s="134"/>
      <c r="F408" s="56">
        <f t="shared" ca="1" si="107"/>
        <v>0</v>
      </c>
      <c r="G408" s="136"/>
      <c r="H408" s="6" t="str">
        <f t="shared" ca="1" si="108"/>
        <v/>
      </c>
      <c r="I408" s="55">
        <f t="shared" ca="1" si="109"/>
        <v>0</v>
      </c>
      <c r="J408" s="137"/>
      <c r="K408" s="53" t="str">
        <f t="shared" si="101"/>
        <v/>
      </c>
      <c r="L408" s="51" t="str">
        <f t="shared" si="110"/>
        <v/>
      </c>
      <c r="M408" s="59" t="s">
        <v>13</v>
      </c>
      <c r="N408" s="70"/>
      <c r="O408" s="131" t="str">
        <f t="shared" si="111"/>
        <v/>
      </c>
      <c r="P408" s="50" t="str">
        <f t="shared" si="106"/>
        <v/>
      </c>
      <c r="Q408" s="55">
        <f t="shared" ca="1" si="102"/>
        <v>0</v>
      </c>
      <c r="R408" s="52">
        <f t="shared" si="103"/>
        <v>0</v>
      </c>
      <c r="S408" s="6" t="str">
        <f t="shared" ca="1" si="112"/>
        <v/>
      </c>
      <c r="T408" s="55">
        <f t="shared" ca="1" si="113"/>
        <v>0</v>
      </c>
      <c r="U408" s="55">
        <f t="shared" ca="1" si="104"/>
        <v>0</v>
      </c>
      <c r="V408" s="69"/>
      <c r="W408" s="52">
        <f t="shared" si="114"/>
        <v>0</v>
      </c>
      <c r="X408" s="55">
        <f t="shared" ca="1" si="115"/>
        <v>0</v>
      </c>
      <c r="Y408" s="71"/>
      <c r="Z408" s="7"/>
      <c r="AA408" s="58">
        <f t="shared" ca="1" si="105"/>
        <v>0</v>
      </c>
    </row>
    <row r="409" spans="1:27" x14ac:dyDescent="0.25">
      <c r="A409" s="5">
        <v>404</v>
      </c>
      <c r="B409" s="135"/>
      <c r="C409" s="133"/>
      <c r="D409" s="133"/>
      <c r="E409" s="134"/>
      <c r="F409" s="56">
        <f t="shared" ca="1" si="107"/>
        <v>0</v>
      </c>
      <c r="G409" s="136"/>
      <c r="H409" s="6" t="str">
        <f t="shared" ca="1" si="108"/>
        <v/>
      </c>
      <c r="I409" s="55">
        <f t="shared" ca="1" si="109"/>
        <v>0</v>
      </c>
      <c r="J409" s="137"/>
      <c r="K409" s="53" t="str">
        <f t="shared" si="101"/>
        <v/>
      </c>
      <c r="L409" s="51" t="str">
        <f t="shared" si="110"/>
        <v/>
      </c>
      <c r="M409" s="59" t="s">
        <v>13</v>
      </c>
      <c r="N409" s="70"/>
      <c r="O409" s="131" t="str">
        <f t="shared" si="111"/>
        <v/>
      </c>
      <c r="P409" s="50" t="str">
        <f t="shared" si="106"/>
        <v/>
      </c>
      <c r="Q409" s="55">
        <f t="shared" ca="1" si="102"/>
        <v>0</v>
      </c>
      <c r="R409" s="52">
        <f t="shared" si="103"/>
        <v>0</v>
      </c>
      <c r="S409" s="6" t="str">
        <f t="shared" ca="1" si="112"/>
        <v/>
      </c>
      <c r="T409" s="55">
        <f t="shared" ca="1" si="113"/>
        <v>0</v>
      </c>
      <c r="U409" s="55">
        <f t="shared" ca="1" si="104"/>
        <v>0</v>
      </c>
      <c r="V409" s="69"/>
      <c r="W409" s="52">
        <f t="shared" si="114"/>
        <v>0</v>
      </c>
      <c r="X409" s="55">
        <f t="shared" ca="1" si="115"/>
        <v>0</v>
      </c>
      <c r="Y409" s="71"/>
      <c r="Z409" s="7"/>
      <c r="AA409" s="58">
        <f t="shared" ca="1" si="105"/>
        <v>0</v>
      </c>
    </row>
    <row r="410" spans="1:27" x14ac:dyDescent="0.25">
      <c r="A410" s="5">
        <v>405</v>
      </c>
      <c r="B410" s="135"/>
      <c r="C410" s="133"/>
      <c r="D410" s="133"/>
      <c r="E410" s="134"/>
      <c r="F410" s="56">
        <f t="shared" ca="1" si="107"/>
        <v>0</v>
      </c>
      <c r="G410" s="136"/>
      <c r="H410" s="6" t="str">
        <f t="shared" ca="1" si="108"/>
        <v/>
      </c>
      <c r="I410" s="55">
        <f t="shared" ca="1" si="109"/>
        <v>0</v>
      </c>
      <c r="J410" s="137"/>
      <c r="K410" s="53" t="str">
        <f t="shared" si="101"/>
        <v/>
      </c>
      <c r="L410" s="51" t="str">
        <f t="shared" si="110"/>
        <v/>
      </c>
      <c r="M410" s="59" t="s">
        <v>13</v>
      </c>
      <c r="N410" s="70"/>
      <c r="O410" s="131" t="str">
        <f t="shared" si="111"/>
        <v/>
      </c>
      <c r="P410" s="50" t="str">
        <f t="shared" si="106"/>
        <v/>
      </c>
      <c r="Q410" s="55">
        <f t="shared" ca="1" si="102"/>
        <v>0</v>
      </c>
      <c r="R410" s="52">
        <f t="shared" si="103"/>
        <v>0</v>
      </c>
      <c r="S410" s="6" t="str">
        <f t="shared" ca="1" si="112"/>
        <v/>
      </c>
      <c r="T410" s="55">
        <f t="shared" ca="1" si="113"/>
        <v>0</v>
      </c>
      <c r="U410" s="55">
        <f t="shared" ca="1" si="104"/>
        <v>0</v>
      </c>
      <c r="V410" s="69"/>
      <c r="W410" s="52">
        <f t="shared" si="114"/>
        <v>0</v>
      </c>
      <c r="X410" s="55">
        <f t="shared" ca="1" si="115"/>
        <v>0</v>
      </c>
      <c r="Y410" s="71"/>
      <c r="Z410" s="7"/>
      <c r="AA410" s="58">
        <f t="shared" ca="1" si="105"/>
        <v>0</v>
      </c>
    </row>
    <row r="411" spans="1:27" x14ac:dyDescent="0.25">
      <c r="A411" s="5">
        <v>406</v>
      </c>
      <c r="B411" s="135"/>
      <c r="C411" s="133"/>
      <c r="D411" s="133"/>
      <c r="E411" s="134"/>
      <c r="F411" s="56">
        <f t="shared" ca="1" si="107"/>
        <v>0</v>
      </c>
      <c r="G411" s="136"/>
      <c r="H411" s="6" t="str">
        <f t="shared" ca="1" si="108"/>
        <v/>
      </c>
      <c r="I411" s="55">
        <f t="shared" ca="1" si="109"/>
        <v>0</v>
      </c>
      <c r="J411" s="137"/>
      <c r="K411" s="53" t="str">
        <f t="shared" si="101"/>
        <v/>
      </c>
      <c r="L411" s="51" t="str">
        <f t="shared" si="110"/>
        <v/>
      </c>
      <c r="M411" s="59" t="s">
        <v>13</v>
      </c>
      <c r="N411" s="70"/>
      <c r="O411" s="131" t="str">
        <f t="shared" si="111"/>
        <v/>
      </c>
      <c r="P411" s="50" t="str">
        <f t="shared" si="106"/>
        <v/>
      </c>
      <c r="Q411" s="55">
        <f t="shared" ca="1" si="102"/>
        <v>0</v>
      </c>
      <c r="R411" s="52">
        <f t="shared" si="103"/>
        <v>0</v>
      </c>
      <c r="S411" s="6" t="str">
        <f t="shared" ca="1" si="112"/>
        <v/>
      </c>
      <c r="T411" s="55">
        <f t="shared" ca="1" si="113"/>
        <v>0</v>
      </c>
      <c r="U411" s="55">
        <f t="shared" ca="1" si="104"/>
        <v>0</v>
      </c>
      <c r="V411" s="69"/>
      <c r="W411" s="52">
        <f t="shared" si="114"/>
        <v>0</v>
      </c>
      <c r="X411" s="55">
        <f t="shared" ca="1" si="115"/>
        <v>0</v>
      </c>
      <c r="Y411" s="71"/>
      <c r="Z411" s="7"/>
      <c r="AA411" s="58">
        <f t="shared" ca="1" si="105"/>
        <v>0</v>
      </c>
    </row>
    <row r="412" spans="1:27" x14ac:dyDescent="0.25">
      <c r="A412" s="5">
        <v>407</v>
      </c>
      <c r="B412" s="135"/>
      <c r="C412" s="133"/>
      <c r="D412" s="133"/>
      <c r="E412" s="134"/>
      <c r="F412" s="56">
        <f t="shared" ca="1" si="107"/>
        <v>0</v>
      </c>
      <c r="G412" s="136"/>
      <c r="H412" s="6" t="str">
        <f t="shared" ca="1" si="108"/>
        <v/>
      </c>
      <c r="I412" s="55">
        <f t="shared" ca="1" si="109"/>
        <v>0</v>
      </c>
      <c r="J412" s="137"/>
      <c r="K412" s="53" t="str">
        <f t="shared" si="101"/>
        <v/>
      </c>
      <c r="L412" s="51" t="str">
        <f t="shared" si="110"/>
        <v/>
      </c>
      <c r="M412" s="59" t="s">
        <v>13</v>
      </c>
      <c r="N412" s="70"/>
      <c r="O412" s="131" t="str">
        <f t="shared" si="111"/>
        <v/>
      </c>
      <c r="P412" s="50" t="str">
        <f t="shared" si="106"/>
        <v/>
      </c>
      <c r="Q412" s="55">
        <f t="shared" ca="1" si="102"/>
        <v>0</v>
      </c>
      <c r="R412" s="52">
        <f t="shared" si="103"/>
        <v>0</v>
      </c>
      <c r="S412" s="6" t="str">
        <f t="shared" ca="1" si="112"/>
        <v/>
      </c>
      <c r="T412" s="55">
        <f t="shared" ca="1" si="113"/>
        <v>0</v>
      </c>
      <c r="U412" s="55">
        <f t="shared" ca="1" si="104"/>
        <v>0</v>
      </c>
      <c r="V412" s="69"/>
      <c r="W412" s="52">
        <f t="shared" si="114"/>
        <v>0</v>
      </c>
      <c r="X412" s="55">
        <f t="shared" ca="1" si="115"/>
        <v>0</v>
      </c>
      <c r="Y412" s="71"/>
      <c r="Z412" s="7"/>
      <c r="AA412" s="58">
        <f t="shared" ca="1" si="105"/>
        <v>0</v>
      </c>
    </row>
    <row r="413" spans="1:27" x14ac:dyDescent="0.25">
      <c r="A413" s="5">
        <v>408</v>
      </c>
      <c r="B413" s="135"/>
      <c r="C413" s="133"/>
      <c r="D413" s="133"/>
      <c r="E413" s="134"/>
      <c r="F413" s="56">
        <f t="shared" ca="1" si="107"/>
        <v>0</v>
      </c>
      <c r="G413" s="136"/>
      <c r="H413" s="6" t="str">
        <f t="shared" ca="1" si="108"/>
        <v/>
      </c>
      <c r="I413" s="55">
        <f t="shared" ca="1" si="109"/>
        <v>0</v>
      </c>
      <c r="J413" s="137"/>
      <c r="K413" s="53" t="str">
        <f t="shared" si="101"/>
        <v/>
      </c>
      <c r="L413" s="51" t="str">
        <f t="shared" si="110"/>
        <v/>
      </c>
      <c r="M413" s="59" t="s">
        <v>13</v>
      </c>
      <c r="N413" s="70"/>
      <c r="O413" s="131" t="str">
        <f t="shared" si="111"/>
        <v/>
      </c>
      <c r="P413" s="50" t="str">
        <f t="shared" si="106"/>
        <v/>
      </c>
      <c r="Q413" s="55">
        <f t="shared" ca="1" si="102"/>
        <v>0</v>
      </c>
      <c r="R413" s="52">
        <f t="shared" si="103"/>
        <v>0</v>
      </c>
      <c r="S413" s="6" t="str">
        <f t="shared" ca="1" si="112"/>
        <v/>
      </c>
      <c r="T413" s="55">
        <f t="shared" ca="1" si="113"/>
        <v>0</v>
      </c>
      <c r="U413" s="55">
        <f t="shared" ca="1" si="104"/>
        <v>0</v>
      </c>
      <c r="V413" s="69"/>
      <c r="W413" s="52">
        <f t="shared" si="114"/>
        <v>0</v>
      </c>
      <c r="X413" s="55">
        <f t="shared" ca="1" si="115"/>
        <v>0</v>
      </c>
      <c r="Y413" s="71"/>
      <c r="Z413" s="7"/>
      <c r="AA413" s="58">
        <f t="shared" ca="1" si="105"/>
        <v>0</v>
      </c>
    </row>
    <row r="414" spans="1:27" x14ac:dyDescent="0.25">
      <c r="A414" s="5">
        <v>409</v>
      </c>
      <c r="B414" s="135"/>
      <c r="C414" s="133"/>
      <c r="D414" s="133"/>
      <c r="E414" s="134"/>
      <c r="F414" s="56">
        <f t="shared" ca="1" si="107"/>
        <v>0</v>
      </c>
      <c r="G414" s="136"/>
      <c r="H414" s="6" t="str">
        <f t="shared" ca="1" si="108"/>
        <v/>
      </c>
      <c r="I414" s="55">
        <f t="shared" ca="1" si="109"/>
        <v>0</v>
      </c>
      <c r="J414" s="137"/>
      <c r="K414" s="53" t="str">
        <f t="shared" si="101"/>
        <v/>
      </c>
      <c r="L414" s="51" t="str">
        <f t="shared" si="110"/>
        <v/>
      </c>
      <c r="M414" s="59" t="s">
        <v>13</v>
      </c>
      <c r="N414" s="70"/>
      <c r="O414" s="131" t="str">
        <f t="shared" si="111"/>
        <v/>
      </c>
      <c r="P414" s="50" t="str">
        <f t="shared" si="106"/>
        <v/>
      </c>
      <c r="Q414" s="55">
        <f t="shared" ca="1" si="102"/>
        <v>0</v>
      </c>
      <c r="R414" s="52">
        <f t="shared" si="103"/>
        <v>0</v>
      </c>
      <c r="S414" s="6" t="str">
        <f t="shared" ca="1" si="112"/>
        <v/>
      </c>
      <c r="T414" s="55">
        <f t="shared" ca="1" si="113"/>
        <v>0</v>
      </c>
      <c r="U414" s="55">
        <f t="shared" ca="1" si="104"/>
        <v>0</v>
      </c>
      <c r="V414" s="69"/>
      <c r="W414" s="52">
        <f t="shared" si="114"/>
        <v>0</v>
      </c>
      <c r="X414" s="55">
        <f t="shared" ca="1" si="115"/>
        <v>0</v>
      </c>
      <c r="Y414" s="71"/>
      <c r="Z414" s="7"/>
      <c r="AA414" s="58">
        <f t="shared" ca="1" si="105"/>
        <v>0</v>
      </c>
    </row>
    <row r="415" spans="1:27" x14ac:dyDescent="0.25">
      <c r="A415" s="5">
        <v>410</v>
      </c>
      <c r="B415" s="135"/>
      <c r="C415" s="133"/>
      <c r="D415" s="133"/>
      <c r="E415" s="134"/>
      <c r="F415" s="56">
        <f t="shared" ca="1" si="107"/>
        <v>0</v>
      </c>
      <c r="G415" s="136"/>
      <c r="H415" s="6" t="str">
        <f t="shared" ca="1" si="108"/>
        <v/>
      </c>
      <c r="I415" s="55">
        <f t="shared" ca="1" si="109"/>
        <v>0</v>
      </c>
      <c r="J415" s="137"/>
      <c r="K415" s="53" t="str">
        <f t="shared" si="101"/>
        <v/>
      </c>
      <c r="L415" s="51" t="str">
        <f t="shared" si="110"/>
        <v/>
      </c>
      <c r="M415" s="59" t="s">
        <v>13</v>
      </c>
      <c r="N415" s="70"/>
      <c r="O415" s="131" t="str">
        <f t="shared" si="111"/>
        <v/>
      </c>
      <c r="P415" s="50" t="str">
        <f t="shared" si="106"/>
        <v/>
      </c>
      <c r="Q415" s="55">
        <f t="shared" ca="1" si="102"/>
        <v>0</v>
      </c>
      <c r="R415" s="52">
        <f t="shared" si="103"/>
        <v>0</v>
      </c>
      <c r="S415" s="6" t="str">
        <f t="shared" ca="1" si="112"/>
        <v/>
      </c>
      <c r="T415" s="55">
        <f t="shared" ca="1" si="113"/>
        <v>0</v>
      </c>
      <c r="U415" s="55">
        <f t="shared" ca="1" si="104"/>
        <v>0</v>
      </c>
      <c r="V415" s="69"/>
      <c r="W415" s="52">
        <f t="shared" si="114"/>
        <v>0</v>
      </c>
      <c r="X415" s="55">
        <f t="shared" ca="1" si="115"/>
        <v>0</v>
      </c>
      <c r="Y415" s="71"/>
      <c r="Z415" s="7"/>
      <c r="AA415" s="58">
        <f t="shared" ca="1" si="105"/>
        <v>0</v>
      </c>
    </row>
    <row r="416" spans="1:27" x14ac:dyDescent="0.25">
      <c r="A416" s="5">
        <v>411</v>
      </c>
      <c r="B416" s="135"/>
      <c r="C416" s="133"/>
      <c r="D416" s="133"/>
      <c r="E416" s="134"/>
      <c r="F416" s="56">
        <f t="shared" ca="1" si="107"/>
        <v>0</v>
      </c>
      <c r="G416" s="136"/>
      <c r="H416" s="6" t="str">
        <f t="shared" ca="1" si="108"/>
        <v/>
      </c>
      <c r="I416" s="55">
        <f t="shared" ca="1" si="109"/>
        <v>0</v>
      </c>
      <c r="J416" s="137"/>
      <c r="K416" s="53" t="str">
        <f t="shared" si="101"/>
        <v/>
      </c>
      <c r="L416" s="51" t="str">
        <f t="shared" si="110"/>
        <v/>
      </c>
      <c r="M416" s="59" t="s">
        <v>13</v>
      </c>
      <c r="N416" s="70"/>
      <c r="O416" s="131" t="str">
        <f t="shared" si="111"/>
        <v/>
      </c>
      <c r="P416" s="50" t="str">
        <f t="shared" si="106"/>
        <v/>
      </c>
      <c r="Q416" s="55">
        <f t="shared" ca="1" si="102"/>
        <v>0</v>
      </c>
      <c r="R416" s="52">
        <f t="shared" si="103"/>
        <v>0</v>
      </c>
      <c r="S416" s="6" t="str">
        <f t="shared" ca="1" si="112"/>
        <v/>
      </c>
      <c r="T416" s="55">
        <f t="shared" ca="1" si="113"/>
        <v>0</v>
      </c>
      <c r="U416" s="55">
        <f t="shared" ca="1" si="104"/>
        <v>0</v>
      </c>
      <c r="V416" s="69"/>
      <c r="W416" s="52">
        <f t="shared" si="114"/>
        <v>0</v>
      </c>
      <c r="X416" s="55">
        <f t="shared" ca="1" si="115"/>
        <v>0</v>
      </c>
      <c r="Y416" s="71"/>
      <c r="Z416" s="7"/>
      <c r="AA416" s="58">
        <f t="shared" ca="1" si="105"/>
        <v>0</v>
      </c>
    </row>
    <row r="417" spans="1:27" x14ac:dyDescent="0.25">
      <c r="A417" s="5">
        <v>412</v>
      </c>
      <c r="B417" s="135"/>
      <c r="C417" s="133"/>
      <c r="D417" s="133"/>
      <c r="E417" s="134"/>
      <c r="F417" s="56">
        <f t="shared" ca="1" si="107"/>
        <v>0</v>
      </c>
      <c r="G417" s="136"/>
      <c r="H417" s="6" t="str">
        <f t="shared" ca="1" si="108"/>
        <v/>
      </c>
      <c r="I417" s="55">
        <f t="shared" ca="1" si="109"/>
        <v>0</v>
      </c>
      <c r="J417" s="137"/>
      <c r="K417" s="53" t="str">
        <f t="shared" si="101"/>
        <v/>
      </c>
      <c r="L417" s="51" t="str">
        <f t="shared" si="110"/>
        <v/>
      </c>
      <c r="M417" s="59" t="s">
        <v>13</v>
      </c>
      <c r="N417" s="70"/>
      <c r="O417" s="131" t="str">
        <f t="shared" si="111"/>
        <v/>
      </c>
      <c r="P417" s="50" t="str">
        <f t="shared" si="106"/>
        <v/>
      </c>
      <c r="Q417" s="55">
        <f t="shared" ca="1" si="102"/>
        <v>0</v>
      </c>
      <c r="R417" s="52">
        <f t="shared" si="103"/>
        <v>0</v>
      </c>
      <c r="S417" s="6" t="str">
        <f t="shared" ca="1" si="112"/>
        <v/>
      </c>
      <c r="T417" s="55">
        <f t="shared" ca="1" si="113"/>
        <v>0</v>
      </c>
      <c r="U417" s="55">
        <f t="shared" ca="1" si="104"/>
        <v>0</v>
      </c>
      <c r="V417" s="69"/>
      <c r="W417" s="52">
        <f t="shared" si="114"/>
        <v>0</v>
      </c>
      <c r="X417" s="55">
        <f t="shared" ca="1" si="115"/>
        <v>0</v>
      </c>
      <c r="Y417" s="71"/>
      <c r="Z417" s="7"/>
      <c r="AA417" s="58">
        <f t="shared" ca="1" si="105"/>
        <v>0</v>
      </c>
    </row>
    <row r="418" spans="1:27" x14ac:dyDescent="0.25">
      <c r="A418" s="5">
        <v>413</v>
      </c>
      <c r="B418" s="135"/>
      <c r="C418" s="133"/>
      <c r="D418" s="133"/>
      <c r="E418" s="134"/>
      <c r="F418" s="56">
        <f t="shared" ca="1" si="107"/>
        <v>0</v>
      </c>
      <c r="G418" s="136"/>
      <c r="H418" s="6" t="str">
        <f t="shared" ca="1" si="108"/>
        <v/>
      </c>
      <c r="I418" s="55">
        <f t="shared" ca="1" si="109"/>
        <v>0</v>
      </c>
      <c r="J418" s="137"/>
      <c r="K418" s="53" t="str">
        <f t="shared" si="101"/>
        <v/>
      </c>
      <c r="L418" s="51" t="str">
        <f t="shared" si="110"/>
        <v/>
      </c>
      <c r="M418" s="59" t="s">
        <v>13</v>
      </c>
      <c r="N418" s="70"/>
      <c r="O418" s="131" t="str">
        <f t="shared" si="111"/>
        <v/>
      </c>
      <c r="P418" s="50" t="str">
        <f t="shared" si="106"/>
        <v/>
      </c>
      <c r="Q418" s="55">
        <f t="shared" ca="1" si="102"/>
        <v>0</v>
      </c>
      <c r="R418" s="52">
        <f t="shared" si="103"/>
        <v>0</v>
      </c>
      <c r="S418" s="6" t="str">
        <f t="shared" ca="1" si="112"/>
        <v/>
      </c>
      <c r="T418" s="55">
        <f t="shared" ca="1" si="113"/>
        <v>0</v>
      </c>
      <c r="U418" s="55">
        <f t="shared" ca="1" si="104"/>
        <v>0</v>
      </c>
      <c r="V418" s="69"/>
      <c r="W418" s="52">
        <f t="shared" si="114"/>
        <v>0</v>
      </c>
      <c r="X418" s="55">
        <f t="shared" ca="1" si="115"/>
        <v>0</v>
      </c>
      <c r="Y418" s="71"/>
      <c r="Z418" s="7"/>
      <c r="AA418" s="58">
        <f t="shared" ca="1" si="105"/>
        <v>0</v>
      </c>
    </row>
    <row r="419" spans="1:27" x14ac:dyDescent="0.25">
      <c r="A419" s="5">
        <v>414</v>
      </c>
      <c r="B419" s="135"/>
      <c r="C419" s="133"/>
      <c r="D419" s="133"/>
      <c r="E419" s="134"/>
      <c r="F419" s="56">
        <f t="shared" ca="1" si="107"/>
        <v>0</v>
      </c>
      <c r="G419" s="136"/>
      <c r="H419" s="6" t="str">
        <f t="shared" ca="1" si="108"/>
        <v/>
      </c>
      <c r="I419" s="55">
        <f t="shared" ca="1" si="109"/>
        <v>0</v>
      </c>
      <c r="J419" s="137"/>
      <c r="K419" s="53" t="str">
        <f t="shared" si="101"/>
        <v/>
      </c>
      <c r="L419" s="51" t="str">
        <f t="shared" si="110"/>
        <v/>
      </c>
      <c r="M419" s="59" t="s">
        <v>13</v>
      </c>
      <c r="N419" s="70"/>
      <c r="O419" s="131" t="str">
        <f t="shared" si="111"/>
        <v/>
      </c>
      <c r="P419" s="50" t="str">
        <f t="shared" si="106"/>
        <v/>
      </c>
      <c r="Q419" s="55">
        <f t="shared" ca="1" si="102"/>
        <v>0</v>
      </c>
      <c r="R419" s="52">
        <f t="shared" si="103"/>
        <v>0</v>
      </c>
      <c r="S419" s="6" t="str">
        <f t="shared" ca="1" si="112"/>
        <v/>
      </c>
      <c r="T419" s="55">
        <f t="shared" ca="1" si="113"/>
        <v>0</v>
      </c>
      <c r="U419" s="55">
        <f t="shared" ca="1" si="104"/>
        <v>0</v>
      </c>
      <c r="V419" s="69"/>
      <c r="W419" s="52">
        <f t="shared" si="114"/>
        <v>0</v>
      </c>
      <c r="X419" s="55">
        <f t="shared" ca="1" si="115"/>
        <v>0</v>
      </c>
      <c r="Y419" s="71"/>
      <c r="Z419" s="7"/>
      <c r="AA419" s="58">
        <f t="shared" ca="1" si="105"/>
        <v>0</v>
      </c>
    </row>
    <row r="420" spans="1:27" x14ac:dyDescent="0.25">
      <c r="A420" s="5">
        <v>415</v>
      </c>
      <c r="B420" s="135"/>
      <c r="C420" s="133"/>
      <c r="D420" s="133"/>
      <c r="E420" s="134"/>
      <c r="F420" s="56">
        <f t="shared" ca="1" si="107"/>
        <v>0</v>
      </c>
      <c r="G420" s="136"/>
      <c r="H420" s="6" t="str">
        <f t="shared" ca="1" si="108"/>
        <v/>
      </c>
      <c r="I420" s="55">
        <f t="shared" ca="1" si="109"/>
        <v>0</v>
      </c>
      <c r="J420" s="137"/>
      <c r="K420" s="53" t="str">
        <f t="shared" si="101"/>
        <v/>
      </c>
      <c r="L420" s="51" t="str">
        <f t="shared" si="110"/>
        <v/>
      </c>
      <c r="M420" s="59" t="s">
        <v>13</v>
      </c>
      <c r="N420" s="70"/>
      <c r="O420" s="131" t="str">
        <f t="shared" si="111"/>
        <v/>
      </c>
      <c r="P420" s="50" t="str">
        <f t="shared" si="106"/>
        <v/>
      </c>
      <c r="Q420" s="55">
        <f t="shared" ca="1" si="102"/>
        <v>0</v>
      </c>
      <c r="R420" s="52">
        <f t="shared" si="103"/>
        <v>0</v>
      </c>
      <c r="S420" s="6" t="str">
        <f t="shared" ca="1" si="112"/>
        <v/>
      </c>
      <c r="T420" s="55">
        <f t="shared" ca="1" si="113"/>
        <v>0</v>
      </c>
      <c r="U420" s="55">
        <f t="shared" ca="1" si="104"/>
        <v>0</v>
      </c>
      <c r="V420" s="69"/>
      <c r="W420" s="52">
        <f t="shared" si="114"/>
        <v>0</v>
      </c>
      <c r="X420" s="55">
        <f t="shared" ca="1" si="115"/>
        <v>0</v>
      </c>
      <c r="Y420" s="71"/>
      <c r="Z420" s="7"/>
      <c r="AA420" s="58">
        <f t="shared" ca="1" si="105"/>
        <v>0</v>
      </c>
    </row>
    <row r="421" spans="1:27" x14ac:dyDescent="0.25">
      <c r="A421" s="5">
        <v>416</v>
      </c>
      <c r="B421" s="135"/>
      <c r="C421" s="133"/>
      <c r="D421" s="133"/>
      <c r="E421" s="134"/>
      <c r="F421" s="56">
        <f t="shared" ca="1" si="107"/>
        <v>0</v>
      </c>
      <c r="G421" s="136"/>
      <c r="H421" s="6" t="str">
        <f t="shared" ca="1" si="108"/>
        <v/>
      </c>
      <c r="I421" s="55">
        <f t="shared" ca="1" si="109"/>
        <v>0</v>
      </c>
      <c r="J421" s="137"/>
      <c r="K421" s="53" t="str">
        <f t="shared" si="101"/>
        <v/>
      </c>
      <c r="L421" s="51" t="str">
        <f t="shared" si="110"/>
        <v/>
      </c>
      <c r="M421" s="59" t="s">
        <v>13</v>
      </c>
      <c r="N421" s="70"/>
      <c r="O421" s="131" t="str">
        <f t="shared" si="111"/>
        <v/>
      </c>
      <c r="P421" s="50" t="str">
        <f t="shared" si="106"/>
        <v/>
      </c>
      <c r="Q421" s="55">
        <f t="shared" ca="1" si="102"/>
        <v>0</v>
      </c>
      <c r="R421" s="52">
        <f t="shared" si="103"/>
        <v>0</v>
      </c>
      <c r="S421" s="6" t="str">
        <f t="shared" ca="1" si="112"/>
        <v/>
      </c>
      <c r="T421" s="55">
        <f t="shared" ca="1" si="113"/>
        <v>0</v>
      </c>
      <c r="U421" s="55">
        <f t="shared" ca="1" si="104"/>
        <v>0</v>
      </c>
      <c r="V421" s="69"/>
      <c r="W421" s="52">
        <f t="shared" si="114"/>
        <v>0</v>
      </c>
      <c r="X421" s="55">
        <f t="shared" ca="1" si="115"/>
        <v>0</v>
      </c>
      <c r="Y421" s="71"/>
      <c r="Z421" s="7"/>
      <c r="AA421" s="58">
        <f t="shared" ca="1" si="105"/>
        <v>0</v>
      </c>
    </row>
    <row r="422" spans="1:27" x14ac:dyDescent="0.25">
      <c r="A422" s="5">
        <v>417</v>
      </c>
      <c r="B422" s="135"/>
      <c r="C422" s="133"/>
      <c r="D422" s="133"/>
      <c r="E422" s="134"/>
      <c r="F422" s="56">
        <f t="shared" ca="1" si="107"/>
        <v>0</v>
      </c>
      <c r="G422" s="136"/>
      <c r="H422" s="6" t="str">
        <f t="shared" ca="1" si="108"/>
        <v/>
      </c>
      <c r="I422" s="55">
        <f t="shared" ca="1" si="109"/>
        <v>0</v>
      </c>
      <c r="J422" s="137"/>
      <c r="K422" s="53" t="str">
        <f t="shared" si="101"/>
        <v/>
      </c>
      <c r="L422" s="51" t="str">
        <f t="shared" si="110"/>
        <v/>
      </c>
      <c r="M422" s="59" t="s">
        <v>13</v>
      </c>
      <c r="N422" s="70"/>
      <c r="O422" s="131" t="str">
        <f t="shared" si="111"/>
        <v/>
      </c>
      <c r="P422" s="50" t="str">
        <f t="shared" si="106"/>
        <v/>
      </c>
      <c r="Q422" s="55">
        <f t="shared" ca="1" si="102"/>
        <v>0</v>
      </c>
      <c r="R422" s="52">
        <f t="shared" si="103"/>
        <v>0</v>
      </c>
      <c r="S422" s="6" t="str">
        <f t="shared" ca="1" si="112"/>
        <v/>
      </c>
      <c r="T422" s="55">
        <f t="shared" ca="1" si="113"/>
        <v>0</v>
      </c>
      <c r="U422" s="55">
        <f t="shared" ca="1" si="104"/>
        <v>0</v>
      </c>
      <c r="V422" s="69"/>
      <c r="W422" s="52">
        <f t="shared" si="114"/>
        <v>0</v>
      </c>
      <c r="X422" s="55">
        <f t="shared" ca="1" si="115"/>
        <v>0</v>
      </c>
      <c r="Y422" s="71"/>
      <c r="Z422" s="7"/>
      <c r="AA422" s="58">
        <f t="shared" ca="1" si="105"/>
        <v>0</v>
      </c>
    </row>
    <row r="423" spans="1:27" x14ac:dyDescent="0.25">
      <c r="A423" s="5">
        <v>418</v>
      </c>
      <c r="B423" s="135"/>
      <c r="C423" s="133"/>
      <c r="D423" s="133"/>
      <c r="E423" s="134"/>
      <c r="F423" s="56">
        <f t="shared" ca="1" si="107"/>
        <v>0</v>
      </c>
      <c r="G423" s="136"/>
      <c r="H423" s="6" t="str">
        <f t="shared" ca="1" si="108"/>
        <v/>
      </c>
      <c r="I423" s="55">
        <f t="shared" ca="1" si="109"/>
        <v>0</v>
      </c>
      <c r="J423" s="137"/>
      <c r="K423" s="53" t="str">
        <f t="shared" si="101"/>
        <v/>
      </c>
      <c r="L423" s="51" t="str">
        <f t="shared" si="110"/>
        <v/>
      </c>
      <c r="M423" s="59" t="s">
        <v>13</v>
      </c>
      <c r="N423" s="70"/>
      <c r="O423" s="131" t="str">
        <f t="shared" si="111"/>
        <v/>
      </c>
      <c r="P423" s="50" t="str">
        <f t="shared" si="106"/>
        <v/>
      </c>
      <c r="Q423" s="55">
        <f t="shared" ca="1" si="102"/>
        <v>0</v>
      </c>
      <c r="R423" s="52">
        <f t="shared" si="103"/>
        <v>0</v>
      </c>
      <c r="S423" s="6" t="str">
        <f t="shared" ca="1" si="112"/>
        <v/>
      </c>
      <c r="T423" s="55">
        <f t="shared" ca="1" si="113"/>
        <v>0</v>
      </c>
      <c r="U423" s="55">
        <f t="shared" ca="1" si="104"/>
        <v>0</v>
      </c>
      <c r="V423" s="69"/>
      <c r="W423" s="52">
        <f t="shared" si="114"/>
        <v>0</v>
      </c>
      <c r="X423" s="55">
        <f t="shared" ca="1" si="115"/>
        <v>0</v>
      </c>
      <c r="Y423" s="71"/>
      <c r="Z423" s="7"/>
      <c r="AA423" s="58">
        <f t="shared" ca="1" si="105"/>
        <v>0</v>
      </c>
    </row>
    <row r="424" spans="1:27" x14ac:dyDescent="0.25">
      <c r="A424" s="5">
        <v>419</v>
      </c>
      <c r="B424" s="135"/>
      <c r="C424" s="133"/>
      <c r="D424" s="133"/>
      <c r="E424" s="134"/>
      <c r="F424" s="56">
        <f t="shared" ca="1" si="107"/>
        <v>0</v>
      </c>
      <c r="G424" s="136"/>
      <c r="H424" s="6" t="str">
        <f t="shared" ca="1" si="108"/>
        <v/>
      </c>
      <c r="I424" s="55">
        <f t="shared" ca="1" si="109"/>
        <v>0</v>
      </c>
      <c r="J424" s="137"/>
      <c r="K424" s="53" t="str">
        <f t="shared" si="101"/>
        <v/>
      </c>
      <c r="L424" s="51" t="str">
        <f t="shared" si="110"/>
        <v/>
      </c>
      <c r="M424" s="59" t="s">
        <v>13</v>
      </c>
      <c r="N424" s="70"/>
      <c r="O424" s="131" t="str">
        <f t="shared" si="111"/>
        <v/>
      </c>
      <c r="P424" s="50" t="str">
        <f t="shared" si="106"/>
        <v/>
      </c>
      <c r="Q424" s="55">
        <f t="shared" ca="1" si="102"/>
        <v>0</v>
      </c>
      <c r="R424" s="52">
        <f t="shared" si="103"/>
        <v>0</v>
      </c>
      <c r="S424" s="6" t="str">
        <f t="shared" ca="1" si="112"/>
        <v/>
      </c>
      <c r="T424" s="55">
        <f t="shared" ca="1" si="113"/>
        <v>0</v>
      </c>
      <c r="U424" s="55">
        <f t="shared" ca="1" si="104"/>
        <v>0</v>
      </c>
      <c r="V424" s="69"/>
      <c r="W424" s="52">
        <f t="shared" si="114"/>
        <v>0</v>
      </c>
      <c r="X424" s="55">
        <f t="shared" ca="1" si="115"/>
        <v>0</v>
      </c>
      <c r="Y424" s="71"/>
      <c r="Z424" s="7"/>
      <c r="AA424" s="58">
        <f t="shared" ca="1" si="105"/>
        <v>0</v>
      </c>
    </row>
    <row r="425" spans="1:27" x14ac:dyDescent="0.25">
      <c r="A425" s="5">
        <v>420</v>
      </c>
      <c r="B425" s="135"/>
      <c r="C425" s="133"/>
      <c r="D425" s="133"/>
      <c r="E425" s="134"/>
      <c r="F425" s="56">
        <f t="shared" ca="1" si="107"/>
        <v>0</v>
      </c>
      <c r="G425" s="136"/>
      <c r="H425" s="6" t="str">
        <f t="shared" ca="1" si="108"/>
        <v/>
      </c>
      <c r="I425" s="55">
        <f t="shared" ca="1" si="109"/>
        <v>0</v>
      </c>
      <c r="J425" s="137"/>
      <c r="K425" s="53" t="str">
        <f t="shared" si="101"/>
        <v/>
      </c>
      <c r="L425" s="51" t="str">
        <f t="shared" si="110"/>
        <v/>
      </c>
      <c r="M425" s="59" t="s">
        <v>13</v>
      </c>
      <c r="N425" s="70"/>
      <c r="O425" s="131" t="str">
        <f t="shared" si="111"/>
        <v/>
      </c>
      <c r="P425" s="50" t="str">
        <f t="shared" si="106"/>
        <v/>
      </c>
      <c r="Q425" s="55">
        <f t="shared" ca="1" si="102"/>
        <v>0</v>
      </c>
      <c r="R425" s="52">
        <f t="shared" si="103"/>
        <v>0</v>
      </c>
      <c r="S425" s="6" t="str">
        <f t="shared" ca="1" si="112"/>
        <v/>
      </c>
      <c r="T425" s="55">
        <f t="shared" ca="1" si="113"/>
        <v>0</v>
      </c>
      <c r="U425" s="55">
        <f t="shared" ca="1" si="104"/>
        <v>0</v>
      </c>
      <c r="V425" s="69"/>
      <c r="W425" s="52">
        <f t="shared" si="114"/>
        <v>0</v>
      </c>
      <c r="X425" s="55">
        <f t="shared" ca="1" si="115"/>
        <v>0</v>
      </c>
      <c r="Y425" s="71"/>
      <c r="Z425" s="7"/>
      <c r="AA425" s="58">
        <f t="shared" ca="1" si="105"/>
        <v>0</v>
      </c>
    </row>
    <row r="426" spans="1:27" x14ac:dyDescent="0.25">
      <c r="A426" s="5">
        <v>421</v>
      </c>
      <c r="B426" s="135"/>
      <c r="C426" s="133"/>
      <c r="D426" s="133"/>
      <c r="E426" s="134"/>
      <c r="F426" s="56">
        <f t="shared" ca="1" si="107"/>
        <v>0</v>
      </c>
      <c r="G426" s="136"/>
      <c r="H426" s="6" t="str">
        <f t="shared" ca="1" si="108"/>
        <v/>
      </c>
      <c r="I426" s="55">
        <f t="shared" ca="1" si="109"/>
        <v>0</v>
      </c>
      <c r="J426" s="137"/>
      <c r="K426" s="53" t="str">
        <f t="shared" si="101"/>
        <v/>
      </c>
      <c r="L426" s="51" t="str">
        <f t="shared" si="110"/>
        <v/>
      </c>
      <c r="M426" s="59" t="s">
        <v>13</v>
      </c>
      <c r="N426" s="70"/>
      <c r="O426" s="131" t="str">
        <f t="shared" si="111"/>
        <v/>
      </c>
      <c r="P426" s="50" t="str">
        <f t="shared" si="106"/>
        <v/>
      </c>
      <c r="Q426" s="55">
        <f t="shared" ca="1" si="102"/>
        <v>0</v>
      </c>
      <c r="R426" s="52">
        <f t="shared" si="103"/>
        <v>0</v>
      </c>
      <c r="S426" s="6" t="str">
        <f t="shared" ca="1" si="112"/>
        <v/>
      </c>
      <c r="T426" s="55">
        <f t="shared" ca="1" si="113"/>
        <v>0</v>
      </c>
      <c r="U426" s="55">
        <f t="shared" ca="1" si="104"/>
        <v>0</v>
      </c>
      <c r="V426" s="69"/>
      <c r="W426" s="52">
        <f t="shared" si="114"/>
        <v>0</v>
      </c>
      <c r="X426" s="55">
        <f t="shared" ca="1" si="115"/>
        <v>0</v>
      </c>
      <c r="Y426" s="71"/>
      <c r="Z426" s="7"/>
      <c r="AA426" s="58">
        <f t="shared" ca="1" si="105"/>
        <v>0</v>
      </c>
    </row>
    <row r="427" spans="1:27" x14ac:dyDescent="0.25">
      <c r="A427" s="5">
        <v>422</v>
      </c>
      <c r="B427" s="135"/>
      <c r="C427" s="133"/>
      <c r="D427" s="133"/>
      <c r="E427" s="134"/>
      <c r="F427" s="56">
        <f t="shared" ca="1" si="107"/>
        <v>0</v>
      </c>
      <c r="G427" s="136"/>
      <c r="H427" s="6" t="str">
        <f t="shared" ca="1" si="108"/>
        <v/>
      </c>
      <c r="I427" s="55">
        <f t="shared" ca="1" si="109"/>
        <v>0</v>
      </c>
      <c r="J427" s="137"/>
      <c r="K427" s="53" t="str">
        <f t="shared" si="101"/>
        <v/>
      </c>
      <c r="L427" s="51" t="str">
        <f t="shared" si="110"/>
        <v/>
      </c>
      <c r="M427" s="59" t="s">
        <v>13</v>
      </c>
      <c r="N427" s="70"/>
      <c r="O427" s="131" t="str">
        <f t="shared" si="111"/>
        <v/>
      </c>
      <c r="P427" s="50" t="str">
        <f t="shared" si="106"/>
        <v/>
      </c>
      <c r="Q427" s="55">
        <f t="shared" ca="1" si="102"/>
        <v>0</v>
      </c>
      <c r="R427" s="52">
        <f t="shared" si="103"/>
        <v>0</v>
      </c>
      <c r="S427" s="6" t="str">
        <f t="shared" ca="1" si="112"/>
        <v/>
      </c>
      <c r="T427" s="55">
        <f t="shared" ca="1" si="113"/>
        <v>0</v>
      </c>
      <c r="U427" s="55">
        <f t="shared" ca="1" si="104"/>
        <v>0</v>
      </c>
      <c r="V427" s="69"/>
      <c r="W427" s="52">
        <f t="shared" si="114"/>
        <v>0</v>
      </c>
      <c r="X427" s="55">
        <f t="shared" ca="1" si="115"/>
        <v>0</v>
      </c>
      <c r="Y427" s="71"/>
      <c r="Z427" s="7"/>
      <c r="AA427" s="58">
        <f t="shared" ca="1" si="105"/>
        <v>0</v>
      </c>
    </row>
    <row r="428" spans="1:27" x14ac:dyDescent="0.25">
      <c r="A428" s="5">
        <v>423</v>
      </c>
      <c r="B428" s="135"/>
      <c r="C428" s="133"/>
      <c r="D428" s="133"/>
      <c r="E428" s="134"/>
      <c r="F428" s="56">
        <f t="shared" ca="1" si="107"/>
        <v>0</v>
      </c>
      <c r="G428" s="136"/>
      <c r="H428" s="6" t="str">
        <f t="shared" ca="1" si="108"/>
        <v/>
      </c>
      <c r="I428" s="55">
        <f t="shared" ca="1" si="109"/>
        <v>0</v>
      </c>
      <c r="J428" s="137"/>
      <c r="K428" s="53" t="str">
        <f t="shared" si="101"/>
        <v/>
      </c>
      <c r="L428" s="51" t="str">
        <f t="shared" si="110"/>
        <v/>
      </c>
      <c r="M428" s="59" t="s">
        <v>13</v>
      </c>
      <c r="N428" s="70"/>
      <c r="O428" s="131" t="str">
        <f t="shared" si="111"/>
        <v/>
      </c>
      <c r="P428" s="50" t="str">
        <f t="shared" si="106"/>
        <v/>
      </c>
      <c r="Q428" s="55">
        <f t="shared" ca="1" si="102"/>
        <v>0</v>
      </c>
      <c r="R428" s="52">
        <f t="shared" si="103"/>
        <v>0</v>
      </c>
      <c r="S428" s="6" t="str">
        <f t="shared" ca="1" si="112"/>
        <v/>
      </c>
      <c r="T428" s="55">
        <f t="shared" ca="1" si="113"/>
        <v>0</v>
      </c>
      <c r="U428" s="55">
        <f t="shared" ca="1" si="104"/>
        <v>0</v>
      </c>
      <c r="V428" s="69"/>
      <c r="W428" s="52">
        <f t="shared" si="114"/>
        <v>0</v>
      </c>
      <c r="X428" s="55">
        <f t="shared" ca="1" si="115"/>
        <v>0</v>
      </c>
      <c r="Y428" s="71"/>
      <c r="Z428" s="7"/>
      <c r="AA428" s="58">
        <f t="shared" ca="1" si="105"/>
        <v>0</v>
      </c>
    </row>
    <row r="429" spans="1:27" x14ac:dyDescent="0.25">
      <c r="A429" s="5">
        <v>424</v>
      </c>
      <c r="B429" s="135"/>
      <c r="C429" s="133"/>
      <c r="D429" s="133"/>
      <c r="E429" s="134"/>
      <c r="F429" s="56">
        <f t="shared" ca="1" si="98"/>
        <v>0</v>
      </c>
      <c r="G429" s="136"/>
      <c r="H429" s="6" t="str">
        <f t="shared" ca="1" si="99"/>
        <v/>
      </c>
      <c r="I429" s="55">
        <f t="shared" ca="1" si="94"/>
        <v>0</v>
      </c>
      <c r="J429" s="137"/>
      <c r="K429" s="53" t="str">
        <f t="shared" si="101"/>
        <v/>
      </c>
      <c r="L429" s="51" t="str">
        <f t="shared" si="95"/>
        <v/>
      </c>
      <c r="M429" s="59" t="s">
        <v>13</v>
      </c>
      <c r="N429" s="70"/>
      <c r="O429" s="131" t="str">
        <f t="shared" si="96"/>
        <v/>
      </c>
      <c r="P429" s="50" t="str">
        <f t="shared" si="106"/>
        <v/>
      </c>
      <c r="Q429" s="55">
        <f t="shared" ca="1" si="102"/>
        <v>0</v>
      </c>
      <c r="R429" s="52">
        <f t="shared" si="103"/>
        <v>0</v>
      </c>
      <c r="S429" s="6" t="str">
        <f t="shared" ca="1" si="100"/>
        <v/>
      </c>
      <c r="T429" s="55">
        <f t="shared" ca="1" si="97"/>
        <v>0</v>
      </c>
      <c r="U429" s="55">
        <f t="shared" ca="1" si="104"/>
        <v>0</v>
      </c>
      <c r="V429" s="69"/>
      <c r="W429" s="52">
        <f t="shared" si="92"/>
        <v>0</v>
      </c>
      <c r="X429" s="55">
        <f t="shared" ca="1" si="93"/>
        <v>0</v>
      </c>
      <c r="Y429" s="71"/>
      <c r="Z429" s="7"/>
      <c r="AA429" s="58">
        <f t="shared" ca="1" si="105"/>
        <v>0</v>
      </c>
    </row>
    <row r="430" spans="1:27" x14ac:dyDescent="0.25">
      <c r="A430" s="5">
        <v>425</v>
      </c>
      <c r="B430" s="135"/>
      <c r="C430" s="133"/>
      <c r="D430" s="133"/>
      <c r="E430" s="134"/>
      <c r="F430" s="56">
        <f t="shared" ca="1" si="98"/>
        <v>0</v>
      </c>
      <c r="G430" s="136"/>
      <c r="H430" s="6" t="str">
        <f t="shared" ca="1" si="99"/>
        <v/>
      </c>
      <c r="I430" s="55">
        <f t="shared" ca="1" si="94"/>
        <v>0</v>
      </c>
      <c r="J430" s="137"/>
      <c r="K430" s="53" t="str">
        <f t="shared" si="101"/>
        <v/>
      </c>
      <c r="L430" s="51" t="str">
        <f t="shared" si="95"/>
        <v/>
      </c>
      <c r="M430" s="59" t="s">
        <v>13</v>
      </c>
      <c r="N430" s="70"/>
      <c r="O430" s="131" t="str">
        <f t="shared" si="96"/>
        <v/>
      </c>
      <c r="P430" s="50" t="str">
        <f t="shared" si="106"/>
        <v/>
      </c>
      <c r="Q430" s="55">
        <f t="shared" ca="1" si="102"/>
        <v>0</v>
      </c>
      <c r="R430" s="52">
        <f t="shared" si="103"/>
        <v>0</v>
      </c>
      <c r="S430" s="6" t="str">
        <f t="shared" ca="1" si="100"/>
        <v/>
      </c>
      <c r="T430" s="55">
        <f t="shared" ca="1" si="97"/>
        <v>0</v>
      </c>
      <c r="U430" s="55">
        <f t="shared" ca="1" si="104"/>
        <v>0</v>
      </c>
      <c r="V430" s="69"/>
      <c r="W430" s="52">
        <f t="shared" si="92"/>
        <v>0</v>
      </c>
      <c r="X430" s="55">
        <f t="shared" ca="1" si="93"/>
        <v>0</v>
      </c>
      <c r="Y430" s="71"/>
      <c r="Z430" s="7"/>
      <c r="AA430" s="58">
        <f t="shared" ca="1" si="105"/>
        <v>0</v>
      </c>
    </row>
    <row r="431" spans="1:27" x14ac:dyDescent="0.25">
      <c r="A431" s="5">
        <v>426</v>
      </c>
      <c r="B431" s="135"/>
      <c r="C431" s="133"/>
      <c r="D431" s="133"/>
      <c r="E431" s="134"/>
      <c r="F431" s="56">
        <f t="shared" ca="1" si="98"/>
        <v>0</v>
      </c>
      <c r="G431" s="136"/>
      <c r="H431" s="6" t="str">
        <f t="shared" ca="1" si="99"/>
        <v/>
      </c>
      <c r="I431" s="55">
        <f t="shared" ca="1" si="94"/>
        <v>0</v>
      </c>
      <c r="J431" s="137"/>
      <c r="K431" s="53" t="str">
        <f t="shared" si="101"/>
        <v/>
      </c>
      <c r="L431" s="51" t="str">
        <f t="shared" si="95"/>
        <v/>
      </c>
      <c r="M431" s="59" t="s">
        <v>13</v>
      </c>
      <c r="N431" s="70"/>
      <c r="O431" s="131" t="str">
        <f t="shared" si="96"/>
        <v/>
      </c>
      <c r="P431" s="50" t="str">
        <f t="shared" si="106"/>
        <v/>
      </c>
      <c r="Q431" s="55">
        <f t="shared" ca="1" si="102"/>
        <v>0</v>
      </c>
      <c r="R431" s="52">
        <f t="shared" si="103"/>
        <v>0</v>
      </c>
      <c r="S431" s="6" t="str">
        <f t="shared" ca="1" si="100"/>
        <v/>
      </c>
      <c r="T431" s="55">
        <f t="shared" ca="1" si="97"/>
        <v>0</v>
      </c>
      <c r="U431" s="55">
        <f t="shared" ca="1" si="104"/>
        <v>0</v>
      </c>
      <c r="V431" s="69"/>
      <c r="W431" s="52">
        <f t="shared" si="92"/>
        <v>0</v>
      </c>
      <c r="X431" s="55">
        <f t="shared" ca="1" si="93"/>
        <v>0</v>
      </c>
      <c r="Y431" s="71"/>
      <c r="Z431" s="7"/>
      <c r="AA431" s="58">
        <f t="shared" ca="1" si="105"/>
        <v>0</v>
      </c>
    </row>
    <row r="432" spans="1:27" x14ac:dyDescent="0.25">
      <c r="A432" s="5">
        <v>427</v>
      </c>
      <c r="B432" s="135"/>
      <c r="C432" s="133"/>
      <c r="D432" s="133"/>
      <c r="E432" s="134"/>
      <c r="F432" s="56">
        <f t="shared" ca="1" si="98"/>
        <v>0</v>
      </c>
      <c r="G432" s="136"/>
      <c r="H432" s="6" t="str">
        <f t="shared" ca="1" si="99"/>
        <v/>
      </c>
      <c r="I432" s="55">
        <f t="shared" ca="1" si="94"/>
        <v>0</v>
      </c>
      <c r="J432" s="137"/>
      <c r="K432" s="53" t="str">
        <f t="shared" si="101"/>
        <v/>
      </c>
      <c r="L432" s="51" t="str">
        <f t="shared" si="95"/>
        <v/>
      </c>
      <c r="M432" s="59" t="s">
        <v>13</v>
      </c>
      <c r="N432" s="70"/>
      <c r="O432" s="131" t="str">
        <f t="shared" si="96"/>
        <v/>
      </c>
      <c r="P432" s="50" t="str">
        <f t="shared" si="106"/>
        <v/>
      </c>
      <c r="Q432" s="55">
        <f t="shared" ca="1" si="102"/>
        <v>0</v>
      </c>
      <c r="R432" s="52">
        <f t="shared" si="103"/>
        <v>0</v>
      </c>
      <c r="S432" s="6" t="str">
        <f t="shared" ca="1" si="100"/>
        <v/>
      </c>
      <c r="T432" s="55">
        <f t="shared" ca="1" si="97"/>
        <v>0</v>
      </c>
      <c r="U432" s="55">
        <f t="shared" ca="1" si="104"/>
        <v>0</v>
      </c>
      <c r="V432" s="69"/>
      <c r="W432" s="52">
        <f t="shared" si="92"/>
        <v>0</v>
      </c>
      <c r="X432" s="55">
        <f t="shared" ca="1" si="93"/>
        <v>0</v>
      </c>
      <c r="Y432" s="71"/>
      <c r="Z432" s="7"/>
      <c r="AA432" s="58">
        <f t="shared" ca="1" si="105"/>
        <v>0</v>
      </c>
    </row>
    <row r="433" spans="1:27" x14ac:dyDescent="0.25">
      <c r="A433" s="5">
        <v>428</v>
      </c>
      <c r="B433" s="135"/>
      <c r="C433" s="133"/>
      <c r="D433" s="133"/>
      <c r="E433" s="134"/>
      <c r="F433" s="56">
        <f t="shared" ca="1" si="98"/>
        <v>0</v>
      </c>
      <c r="G433" s="136"/>
      <c r="H433" s="6" t="str">
        <f t="shared" ca="1" si="99"/>
        <v/>
      </c>
      <c r="I433" s="55">
        <f t="shared" ca="1" si="94"/>
        <v>0</v>
      </c>
      <c r="J433" s="137"/>
      <c r="K433" s="53" t="str">
        <f t="shared" si="101"/>
        <v/>
      </c>
      <c r="L433" s="51" t="str">
        <f t="shared" si="95"/>
        <v/>
      </c>
      <c r="M433" s="59" t="s">
        <v>13</v>
      </c>
      <c r="N433" s="70"/>
      <c r="O433" s="131" t="str">
        <f t="shared" si="96"/>
        <v/>
      </c>
      <c r="P433" s="50" t="str">
        <f t="shared" si="106"/>
        <v/>
      </c>
      <c r="Q433" s="55">
        <f t="shared" ca="1" si="102"/>
        <v>0</v>
      </c>
      <c r="R433" s="52">
        <f t="shared" si="103"/>
        <v>0</v>
      </c>
      <c r="S433" s="6" t="str">
        <f t="shared" ca="1" si="100"/>
        <v/>
      </c>
      <c r="T433" s="55">
        <f t="shared" ca="1" si="97"/>
        <v>0</v>
      </c>
      <c r="U433" s="55">
        <f t="shared" ca="1" si="104"/>
        <v>0</v>
      </c>
      <c r="V433" s="69"/>
      <c r="W433" s="52">
        <f t="shared" si="92"/>
        <v>0</v>
      </c>
      <c r="X433" s="55">
        <f t="shared" ca="1" si="93"/>
        <v>0</v>
      </c>
      <c r="Y433" s="71"/>
      <c r="Z433" s="7"/>
      <c r="AA433" s="58">
        <f t="shared" ca="1" si="105"/>
        <v>0</v>
      </c>
    </row>
    <row r="434" spans="1:27" x14ac:dyDescent="0.25">
      <c r="A434" s="5">
        <v>429</v>
      </c>
      <c r="B434" s="135"/>
      <c r="C434" s="133"/>
      <c r="D434" s="133"/>
      <c r="E434" s="134"/>
      <c r="F434" s="56">
        <f t="shared" ca="1" si="98"/>
        <v>0</v>
      </c>
      <c r="G434" s="136"/>
      <c r="H434" s="6" t="str">
        <f t="shared" ca="1" si="99"/>
        <v/>
      </c>
      <c r="I434" s="55">
        <f t="shared" ca="1" si="94"/>
        <v>0</v>
      </c>
      <c r="J434" s="137"/>
      <c r="K434" s="53" t="str">
        <f t="shared" si="101"/>
        <v/>
      </c>
      <c r="L434" s="51" t="str">
        <f t="shared" si="95"/>
        <v/>
      </c>
      <c r="M434" s="59" t="s">
        <v>13</v>
      </c>
      <c r="N434" s="70"/>
      <c r="O434" s="131" t="str">
        <f t="shared" si="96"/>
        <v/>
      </c>
      <c r="P434" s="50" t="str">
        <f t="shared" si="106"/>
        <v/>
      </c>
      <c r="Q434" s="55">
        <f t="shared" ca="1" si="102"/>
        <v>0</v>
      </c>
      <c r="R434" s="52">
        <f t="shared" si="103"/>
        <v>0</v>
      </c>
      <c r="S434" s="6" t="str">
        <f t="shared" ca="1" si="100"/>
        <v/>
      </c>
      <c r="T434" s="55">
        <f t="shared" ca="1" si="97"/>
        <v>0</v>
      </c>
      <c r="U434" s="55">
        <f t="shared" ca="1" si="104"/>
        <v>0</v>
      </c>
      <c r="V434" s="69"/>
      <c r="W434" s="52">
        <f t="shared" si="92"/>
        <v>0</v>
      </c>
      <c r="X434" s="55">
        <f t="shared" ca="1" si="93"/>
        <v>0</v>
      </c>
      <c r="Y434" s="71"/>
      <c r="Z434" s="7"/>
      <c r="AA434" s="58">
        <f t="shared" ca="1" si="105"/>
        <v>0</v>
      </c>
    </row>
    <row r="435" spans="1:27" x14ac:dyDescent="0.25">
      <c r="A435" s="5">
        <v>430</v>
      </c>
      <c r="B435" s="135"/>
      <c r="C435" s="133"/>
      <c r="D435" s="133"/>
      <c r="E435" s="134"/>
      <c r="F435" s="56">
        <f t="shared" ca="1" si="98"/>
        <v>0</v>
      </c>
      <c r="G435" s="136"/>
      <c r="H435" s="6" t="str">
        <f t="shared" ca="1" si="99"/>
        <v/>
      </c>
      <c r="I435" s="55">
        <f t="shared" ca="1" si="94"/>
        <v>0</v>
      </c>
      <c r="J435" s="137"/>
      <c r="K435" s="53" t="str">
        <f t="shared" si="101"/>
        <v/>
      </c>
      <c r="L435" s="51" t="str">
        <f t="shared" si="95"/>
        <v/>
      </c>
      <c r="M435" s="59" t="s">
        <v>13</v>
      </c>
      <c r="N435" s="70"/>
      <c r="O435" s="131" t="str">
        <f t="shared" si="96"/>
        <v/>
      </c>
      <c r="P435" s="50" t="str">
        <f t="shared" si="106"/>
        <v/>
      </c>
      <c r="Q435" s="55">
        <f t="shared" ca="1" si="102"/>
        <v>0</v>
      </c>
      <c r="R435" s="52">
        <f t="shared" si="103"/>
        <v>0</v>
      </c>
      <c r="S435" s="6" t="str">
        <f t="shared" ca="1" si="100"/>
        <v/>
      </c>
      <c r="T435" s="55">
        <f t="shared" ca="1" si="97"/>
        <v>0</v>
      </c>
      <c r="U435" s="55">
        <f t="shared" ca="1" si="104"/>
        <v>0</v>
      </c>
      <c r="V435" s="69"/>
      <c r="W435" s="52">
        <f t="shared" si="92"/>
        <v>0</v>
      </c>
      <c r="X435" s="55">
        <f t="shared" ca="1" si="93"/>
        <v>0</v>
      </c>
      <c r="Y435" s="71"/>
      <c r="Z435" s="7"/>
      <c r="AA435" s="58">
        <f t="shared" ca="1" si="105"/>
        <v>0</v>
      </c>
    </row>
    <row r="436" spans="1:27" x14ac:dyDescent="0.25">
      <c r="A436" s="5">
        <v>431</v>
      </c>
      <c r="B436" s="135"/>
      <c r="C436" s="133"/>
      <c r="D436" s="133"/>
      <c r="E436" s="134"/>
      <c r="F436" s="56">
        <f t="shared" ca="1" si="98"/>
        <v>0</v>
      </c>
      <c r="G436" s="136"/>
      <c r="H436" s="6" t="str">
        <f t="shared" ca="1" si="99"/>
        <v/>
      </c>
      <c r="I436" s="55">
        <f t="shared" ca="1" si="94"/>
        <v>0</v>
      </c>
      <c r="J436" s="137"/>
      <c r="K436" s="53" t="str">
        <f t="shared" si="101"/>
        <v/>
      </c>
      <c r="L436" s="51" t="str">
        <f t="shared" si="95"/>
        <v/>
      </c>
      <c r="M436" s="59" t="s">
        <v>13</v>
      </c>
      <c r="N436" s="70"/>
      <c r="O436" s="131" t="str">
        <f t="shared" si="96"/>
        <v/>
      </c>
      <c r="P436" s="50" t="str">
        <f t="shared" si="106"/>
        <v/>
      </c>
      <c r="Q436" s="55">
        <f t="shared" ca="1" si="102"/>
        <v>0</v>
      </c>
      <c r="R436" s="52">
        <f t="shared" si="103"/>
        <v>0</v>
      </c>
      <c r="S436" s="6" t="str">
        <f t="shared" ca="1" si="100"/>
        <v/>
      </c>
      <c r="T436" s="55">
        <f t="shared" ca="1" si="97"/>
        <v>0</v>
      </c>
      <c r="U436" s="55">
        <f t="shared" ca="1" si="104"/>
        <v>0</v>
      </c>
      <c r="V436" s="69"/>
      <c r="W436" s="52">
        <f t="shared" si="92"/>
        <v>0</v>
      </c>
      <c r="X436" s="55">
        <f t="shared" ca="1" si="93"/>
        <v>0</v>
      </c>
      <c r="Y436" s="71"/>
      <c r="Z436" s="7"/>
      <c r="AA436" s="58">
        <f t="shared" ca="1" si="105"/>
        <v>0</v>
      </c>
    </row>
    <row r="437" spans="1:27" x14ac:dyDescent="0.25">
      <c r="A437" s="5">
        <v>432</v>
      </c>
      <c r="B437" s="135"/>
      <c r="C437" s="133"/>
      <c r="D437" s="133"/>
      <c r="E437" s="134"/>
      <c r="F437" s="56">
        <f t="shared" ca="1" si="98"/>
        <v>0</v>
      </c>
      <c r="G437" s="136"/>
      <c r="H437" s="6" t="str">
        <f t="shared" ca="1" si="99"/>
        <v/>
      </c>
      <c r="I437" s="55">
        <f t="shared" ca="1" si="94"/>
        <v>0</v>
      </c>
      <c r="J437" s="137"/>
      <c r="K437" s="53" t="str">
        <f t="shared" si="101"/>
        <v/>
      </c>
      <c r="L437" s="51" t="str">
        <f t="shared" si="95"/>
        <v/>
      </c>
      <c r="M437" s="59" t="s">
        <v>13</v>
      </c>
      <c r="N437" s="70"/>
      <c r="O437" s="131" t="str">
        <f t="shared" si="96"/>
        <v/>
      </c>
      <c r="P437" s="50" t="str">
        <f t="shared" si="106"/>
        <v/>
      </c>
      <c r="Q437" s="55">
        <f t="shared" ca="1" si="102"/>
        <v>0</v>
      </c>
      <c r="R437" s="52">
        <f t="shared" si="103"/>
        <v>0</v>
      </c>
      <c r="S437" s="6" t="str">
        <f t="shared" ca="1" si="100"/>
        <v/>
      </c>
      <c r="T437" s="55">
        <f t="shared" ca="1" si="97"/>
        <v>0</v>
      </c>
      <c r="U437" s="55">
        <f t="shared" ca="1" si="104"/>
        <v>0</v>
      </c>
      <c r="V437" s="69"/>
      <c r="W437" s="52">
        <f t="shared" si="92"/>
        <v>0</v>
      </c>
      <c r="X437" s="55">
        <f t="shared" ca="1" si="93"/>
        <v>0</v>
      </c>
      <c r="Y437" s="71"/>
      <c r="Z437" s="7"/>
      <c r="AA437" s="58">
        <f t="shared" ca="1" si="105"/>
        <v>0</v>
      </c>
    </row>
    <row r="438" spans="1:27" x14ac:dyDescent="0.25">
      <c r="A438" s="5">
        <v>433</v>
      </c>
      <c r="B438" s="135"/>
      <c r="C438" s="133"/>
      <c r="D438" s="133"/>
      <c r="E438" s="134"/>
      <c r="F438" s="56">
        <f t="shared" ca="1" si="98"/>
        <v>0</v>
      </c>
      <c r="G438" s="136"/>
      <c r="H438" s="6" t="str">
        <f t="shared" ca="1" si="99"/>
        <v/>
      </c>
      <c r="I438" s="55">
        <f t="shared" ca="1" si="94"/>
        <v>0</v>
      </c>
      <c r="J438" s="137"/>
      <c r="K438" s="53" t="str">
        <f t="shared" si="101"/>
        <v/>
      </c>
      <c r="L438" s="51" t="str">
        <f t="shared" si="95"/>
        <v/>
      </c>
      <c r="M438" s="59" t="s">
        <v>13</v>
      </c>
      <c r="N438" s="70"/>
      <c r="O438" s="131" t="str">
        <f t="shared" si="96"/>
        <v/>
      </c>
      <c r="P438" s="50" t="str">
        <f t="shared" si="106"/>
        <v/>
      </c>
      <c r="Q438" s="55">
        <f t="shared" ca="1" si="102"/>
        <v>0</v>
      </c>
      <c r="R438" s="52">
        <f t="shared" si="103"/>
        <v>0</v>
      </c>
      <c r="S438" s="6" t="str">
        <f t="shared" ca="1" si="100"/>
        <v/>
      </c>
      <c r="T438" s="55">
        <f t="shared" ca="1" si="97"/>
        <v>0</v>
      </c>
      <c r="U438" s="55">
        <f t="shared" ca="1" si="104"/>
        <v>0</v>
      </c>
      <c r="V438" s="69"/>
      <c r="W438" s="52">
        <f t="shared" si="92"/>
        <v>0</v>
      </c>
      <c r="X438" s="55">
        <f t="shared" ca="1" si="93"/>
        <v>0</v>
      </c>
      <c r="Y438" s="71"/>
      <c r="Z438" s="7"/>
      <c r="AA438" s="58">
        <f t="shared" ca="1" si="105"/>
        <v>0</v>
      </c>
    </row>
    <row r="439" spans="1:27" x14ac:dyDescent="0.25">
      <c r="A439" s="5">
        <v>434</v>
      </c>
      <c r="B439" s="135"/>
      <c r="C439" s="133"/>
      <c r="D439" s="133"/>
      <c r="E439" s="134"/>
      <c r="F439" s="56">
        <f t="shared" ca="1" si="98"/>
        <v>0</v>
      </c>
      <c r="G439" s="136"/>
      <c r="H439" s="6" t="str">
        <f t="shared" ca="1" si="99"/>
        <v/>
      </c>
      <c r="I439" s="55">
        <f t="shared" ca="1" si="94"/>
        <v>0</v>
      </c>
      <c r="J439" s="137"/>
      <c r="K439" s="53" t="str">
        <f t="shared" si="101"/>
        <v/>
      </c>
      <c r="L439" s="51" t="str">
        <f t="shared" si="95"/>
        <v/>
      </c>
      <c r="M439" s="59" t="s">
        <v>13</v>
      </c>
      <c r="N439" s="70"/>
      <c r="O439" s="131" t="str">
        <f t="shared" si="96"/>
        <v/>
      </c>
      <c r="P439" s="50" t="str">
        <f t="shared" si="106"/>
        <v/>
      </c>
      <c r="Q439" s="55">
        <f t="shared" ca="1" si="102"/>
        <v>0</v>
      </c>
      <c r="R439" s="52">
        <f t="shared" si="103"/>
        <v>0</v>
      </c>
      <c r="S439" s="6" t="str">
        <f t="shared" ca="1" si="100"/>
        <v/>
      </c>
      <c r="T439" s="55">
        <f t="shared" ca="1" si="97"/>
        <v>0</v>
      </c>
      <c r="U439" s="55">
        <f t="shared" ca="1" si="104"/>
        <v>0</v>
      </c>
      <c r="V439" s="69"/>
      <c r="W439" s="52">
        <f t="shared" si="92"/>
        <v>0</v>
      </c>
      <c r="X439" s="55">
        <f t="shared" ca="1" si="93"/>
        <v>0</v>
      </c>
      <c r="Y439" s="71"/>
      <c r="Z439" s="7"/>
      <c r="AA439" s="58">
        <f t="shared" ca="1" si="105"/>
        <v>0</v>
      </c>
    </row>
    <row r="440" spans="1:27" x14ac:dyDescent="0.25">
      <c r="A440" s="5">
        <v>435</v>
      </c>
      <c r="B440" s="135"/>
      <c r="C440" s="133"/>
      <c r="D440" s="133"/>
      <c r="E440" s="134"/>
      <c r="F440" s="56">
        <f t="shared" ca="1" si="98"/>
        <v>0</v>
      </c>
      <c r="G440" s="136"/>
      <c r="H440" s="6" t="str">
        <f t="shared" ca="1" si="99"/>
        <v/>
      </c>
      <c r="I440" s="55">
        <f t="shared" ca="1" si="94"/>
        <v>0</v>
      </c>
      <c r="J440" s="137"/>
      <c r="K440" s="53" t="str">
        <f t="shared" si="101"/>
        <v/>
      </c>
      <c r="L440" s="51" t="str">
        <f t="shared" si="95"/>
        <v/>
      </c>
      <c r="M440" s="59" t="s">
        <v>13</v>
      </c>
      <c r="N440" s="70"/>
      <c r="O440" s="131" t="str">
        <f t="shared" si="96"/>
        <v/>
      </c>
      <c r="P440" s="50" t="str">
        <f t="shared" si="106"/>
        <v/>
      </c>
      <c r="Q440" s="55">
        <f t="shared" ca="1" si="102"/>
        <v>0</v>
      </c>
      <c r="R440" s="52">
        <f t="shared" si="103"/>
        <v>0</v>
      </c>
      <c r="S440" s="6" t="str">
        <f t="shared" ca="1" si="100"/>
        <v/>
      </c>
      <c r="T440" s="55">
        <f t="shared" ca="1" si="97"/>
        <v>0</v>
      </c>
      <c r="U440" s="55">
        <f t="shared" ca="1" si="104"/>
        <v>0</v>
      </c>
      <c r="V440" s="69"/>
      <c r="W440" s="52">
        <f t="shared" si="92"/>
        <v>0</v>
      </c>
      <c r="X440" s="55">
        <f t="shared" ca="1" si="93"/>
        <v>0</v>
      </c>
      <c r="Y440" s="71"/>
      <c r="Z440" s="7"/>
      <c r="AA440" s="58">
        <f t="shared" ca="1" si="105"/>
        <v>0</v>
      </c>
    </row>
    <row r="441" spans="1:27" x14ac:dyDescent="0.25">
      <c r="A441" s="5">
        <v>436</v>
      </c>
      <c r="B441" s="135"/>
      <c r="C441" s="133"/>
      <c r="D441" s="133"/>
      <c r="E441" s="134"/>
      <c r="F441" s="56">
        <f t="shared" ca="1" si="98"/>
        <v>0</v>
      </c>
      <c r="G441" s="136"/>
      <c r="H441" s="6" t="str">
        <f t="shared" ca="1" si="99"/>
        <v/>
      </c>
      <c r="I441" s="55">
        <f t="shared" ca="1" si="94"/>
        <v>0</v>
      </c>
      <c r="J441" s="137"/>
      <c r="K441" s="53" t="str">
        <f t="shared" si="101"/>
        <v/>
      </c>
      <c r="L441" s="51" t="str">
        <f t="shared" si="95"/>
        <v/>
      </c>
      <c r="M441" s="59" t="s">
        <v>13</v>
      </c>
      <c r="N441" s="70"/>
      <c r="O441" s="131" t="str">
        <f t="shared" si="96"/>
        <v/>
      </c>
      <c r="P441" s="50" t="str">
        <f t="shared" si="106"/>
        <v/>
      </c>
      <c r="Q441" s="55">
        <f t="shared" ca="1" si="102"/>
        <v>0</v>
      </c>
      <c r="R441" s="52">
        <f t="shared" si="103"/>
        <v>0</v>
      </c>
      <c r="S441" s="6" t="str">
        <f t="shared" ca="1" si="100"/>
        <v/>
      </c>
      <c r="T441" s="55">
        <f t="shared" ca="1" si="97"/>
        <v>0</v>
      </c>
      <c r="U441" s="55">
        <f t="shared" ca="1" si="104"/>
        <v>0</v>
      </c>
      <c r="V441" s="69"/>
      <c r="W441" s="52">
        <f t="shared" si="92"/>
        <v>0</v>
      </c>
      <c r="X441" s="55">
        <f t="shared" ca="1" si="93"/>
        <v>0</v>
      </c>
      <c r="Y441" s="71"/>
      <c r="Z441" s="7"/>
      <c r="AA441" s="58">
        <f t="shared" ca="1" si="105"/>
        <v>0</v>
      </c>
    </row>
    <row r="442" spans="1:27" x14ac:dyDescent="0.25">
      <c r="A442" s="5">
        <v>437</v>
      </c>
      <c r="B442" s="135"/>
      <c r="C442" s="133"/>
      <c r="D442" s="133"/>
      <c r="E442" s="134"/>
      <c r="F442" s="56">
        <f t="shared" ca="1" si="98"/>
        <v>0</v>
      </c>
      <c r="G442" s="136"/>
      <c r="H442" s="6" t="str">
        <f t="shared" ca="1" si="99"/>
        <v/>
      </c>
      <c r="I442" s="55">
        <f t="shared" ca="1" si="94"/>
        <v>0</v>
      </c>
      <c r="J442" s="137"/>
      <c r="K442" s="53" t="str">
        <f t="shared" si="101"/>
        <v/>
      </c>
      <c r="L442" s="51" t="str">
        <f t="shared" si="95"/>
        <v/>
      </c>
      <c r="M442" s="59" t="s">
        <v>13</v>
      </c>
      <c r="N442" s="70"/>
      <c r="O442" s="131" t="str">
        <f t="shared" si="96"/>
        <v/>
      </c>
      <c r="P442" s="50" t="str">
        <f t="shared" si="106"/>
        <v/>
      </c>
      <c r="Q442" s="55">
        <f t="shared" ca="1" si="102"/>
        <v>0</v>
      </c>
      <c r="R442" s="52">
        <f t="shared" si="103"/>
        <v>0</v>
      </c>
      <c r="S442" s="6" t="str">
        <f t="shared" ca="1" si="100"/>
        <v/>
      </c>
      <c r="T442" s="55">
        <f t="shared" ca="1" si="97"/>
        <v>0</v>
      </c>
      <c r="U442" s="55">
        <f t="shared" ca="1" si="104"/>
        <v>0</v>
      </c>
      <c r="V442" s="69"/>
      <c r="W442" s="52">
        <f t="shared" si="92"/>
        <v>0</v>
      </c>
      <c r="X442" s="55">
        <f t="shared" ca="1" si="93"/>
        <v>0</v>
      </c>
      <c r="Y442" s="71"/>
      <c r="Z442" s="7"/>
      <c r="AA442" s="58">
        <f t="shared" ca="1" si="105"/>
        <v>0</v>
      </c>
    </row>
    <row r="443" spans="1:27" x14ac:dyDescent="0.25">
      <c r="A443" s="5">
        <v>438</v>
      </c>
      <c r="B443" s="135"/>
      <c r="C443" s="133"/>
      <c r="D443" s="133"/>
      <c r="E443" s="134"/>
      <c r="F443" s="56">
        <f t="shared" ca="1" si="98"/>
        <v>0</v>
      </c>
      <c r="G443" s="136"/>
      <c r="H443" s="6" t="str">
        <f t="shared" ca="1" si="99"/>
        <v/>
      </c>
      <c r="I443" s="55">
        <f t="shared" ca="1" si="94"/>
        <v>0</v>
      </c>
      <c r="J443" s="137"/>
      <c r="K443" s="53" t="str">
        <f t="shared" si="101"/>
        <v/>
      </c>
      <c r="L443" s="51" t="str">
        <f t="shared" si="95"/>
        <v/>
      </c>
      <c r="M443" s="59" t="s">
        <v>13</v>
      </c>
      <c r="N443" s="70"/>
      <c r="O443" s="131" t="str">
        <f t="shared" si="96"/>
        <v/>
      </c>
      <c r="P443" s="50" t="str">
        <f t="shared" si="106"/>
        <v/>
      </c>
      <c r="Q443" s="55">
        <f t="shared" ca="1" si="102"/>
        <v>0</v>
      </c>
      <c r="R443" s="52">
        <f t="shared" si="103"/>
        <v>0</v>
      </c>
      <c r="S443" s="6" t="str">
        <f t="shared" ca="1" si="100"/>
        <v/>
      </c>
      <c r="T443" s="55">
        <f t="shared" ca="1" si="97"/>
        <v>0</v>
      </c>
      <c r="U443" s="55">
        <f t="shared" ca="1" si="104"/>
        <v>0</v>
      </c>
      <c r="V443" s="69"/>
      <c r="W443" s="52">
        <f t="shared" si="92"/>
        <v>0</v>
      </c>
      <c r="X443" s="55">
        <f t="shared" ca="1" si="93"/>
        <v>0</v>
      </c>
      <c r="Y443" s="71"/>
      <c r="Z443" s="7"/>
      <c r="AA443" s="58">
        <f t="shared" ca="1" si="105"/>
        <v>0</v>
      </c>
    </row>
    <row r="444" spans="1:27" x14ac:dyDescent="0.25">
      <c r="A444" s="5">
        <v>439</v>
      </c>
      <c r="B444" s="135"/>
      <c r="C444" s="133"/>
      <c r="D444" s="133"/>
      <c r="E444" s="134"/>
      <c r="F444" s="56">
        <f t="shared" ca="1" si="98"/>
        <v>0</v>
      </c>
      <c r="G444" s="136"/>
      <c r="H444" s="6" t="str">
        <f t="shared" ca="1" si="99"/>
        <v/>
      </c>
      <c r="I444" s="55">
        <f t="shared" ca="1" si="94"/>
        <v>0</v>
      </c>
      <c r="J444" s="137"/>
      <c r="K444" s="53" t="str">
        <f t="shared" si="101"/>
        <v/>
      </c>
      <c r="L444" s="51" t="str">
        <f t="shared" si="95"/>
        <v/>
      </c>
      <c r="M444" s="59" t="s">
        <v>13</v>
      </c>
      <c r="N444" s="70"/>
      <c r="O444" s="131" t="str">
        <f t="shared" si="96"/>
        <v/>
      </c>
      <c r="P444" s="50" t="str">
        <f t="shared" si="106"/>
        <v/>
      </c>
      <c r="Q444" s="55">
        <f t="shared" ca="1" si="102"/>
        <v>0</v>
      </c>
      <c r="R444" s="52">
        <f t="shared" si="103"/>
        <v>0</v>
      </c>
      <c r="S444" s="6" t="str">
        <f t="shared" ca="1" si="100"/>
        <v/>
      </c>
      <c r="T444" s="55">
        <f t="shared" ca="1" si="97"/>
        <v>0</v>
      </c>
      <c r="U444" s="55">
        <f t="shared" ca="1" si="104"/>
        <v>0</v>
      </c>
      <c r="V444" s="69"/>
      <c r="W444" s="52">
        <f t="shared" si="92"/>
        <v>0</v>
      </c>
      <c r="X444" s="55">
        <f t="shared" ca="1" si="93"/>
        <v>0</v>
      </c>
      <c r="Y444" s="71"/>
      <c r="Z444" s="7"/>
      <c r="AA444" s="58">
        <f t="shared" ca="1" si="105"/>
        <v>0</v>
      </c>
    </row>
    <row r="445" spans="1:27" x14ac:dyDescent="0.25">
      <c r="A445" s="5">
        <v>440</v>
      </c>
      <c r="B445" s="135"/>
      <c r="C445" s="133"/>
      <c r="D445" s="133"/>
      <c r="E445" s="134"/>
      <c r="F445" s="56">
        <f t="shared" ca="1" si="98"/>
        <v>0</v>
      </c>
      <c r="G445" s="136"/>
      <c r="H445" s="6" t="str">
        <f t="shared" ca="1" si="99"/>
        <v/>
      </c>
      <c r="I445" s="55">
        <f t="shared" ca="1" si="94"/>
        <v>0</v>
      </c>
      <c r="J445" s="137"/>
      <c r="K445" s="53" t="str">
        <f t="shared" si="101"/>
        <v/>
      </c>
      <c r="L445" s="51" t="str">
        <f t="shared" si="95"/>
        <v/>
      </c>
      <c r="M445" s="59" t="s">
        <v>13</v>
      </c>
      <c r="N445" s="70"/>
      <c r="O445" s="131" t="str">
        <f t="shared" si="96"/>
        <v/>
      </c>
      <c r="P445" s="50" t="str">
        <f t="shared" si="106"/>
        <v/>
      </c>
      <c r="Q445" s="55">
        <f t="shared" ca="1" si="102"/>
        <v>0</v>
      </c>
      <c r="R445" s="52">
        <f t="shared" si="103"/>
        <v>0</v>
      </c>
      <c r="S445" s="6" t="str">
        <f t="shared" ca="1" si="100"/>
        <v/>
      </c>
      <c r="T445" s="55">
        <f t="shared" ca="1" si="97"/>
        <v>0</v>
      </c>
      <c r="U445" s="55">
        <f t="shared" ca="1" si="104"/>
        <v>0</v>
      </c>
      <c r="V445" s="69"/>
      <c r="W445" s="52">
        <f t="shared" si="92"/>
        <v>0</v>
      </c>
      <c r="X445" s="55">
        <f t="shared" ca="1" si="93"/>
        <v>0</v>
      </c>
      <c r="Y445" s="71"/>
      <c r="Z445" s="7"/>
      <c r="AA445" s="58">
        <f t="shared" ca="1" si="105"/>
        <v>0</v>
      </c>
    </row>
    <row r="446" spans="1:27" x14ac:dyDescent="0.25">
      <c r="A446" s="5">
        <v>441</v>
      </c>
      <c r="B446" s="135"/>
      <c r="C446" s="133"/>
      <c r="D446" s="133"/>
      <c r="E446" s="134"/>
      <c r="F446" s="56">
        <f t="shared" ca="1" si="98"/>
        <v>0</v>
      </c>
      <c r="G446" s="136"/>
      <c r="H446" s="6" t="str">
        <f t="shared" ca="1" si="99"/>
        <v/>
      </c>
      <c r="I446" s="55">
        <f t="shared" ca="1" si="94"/>
        <v>0</v>
      </c>
      <c r="J446" s="137"/>
      <c r="K446" s="53" t="str">
        <f t="shared" si="101"/>
        <v/>
      </c>
      <c r="L446" s="51" t="str">
        <f t="shared" si="95"/>
        <v/>
      </c>
      <c r="M446" s="59" t="s">
        <v>13</v>
      </c>
      <c r="N446" s="70"/>
      <c r="O446" s="131" t="str">
        <f t="shared" si="96"/>
        <v/>
      </c>
      <c r="P446" s="50" t="str">
        <f t="shared" si="106"/>
        <v/>
      </c>
      <c r="Q446" s="55">
        <f t="shared" ca="1" si="102"/>
        <v>0</v>
      </c>
      <c r="R446" s="52">
        <f t="shared" si="103"/>
        <v>0</v>
      </c>
      <c r="S446" s="6" t="str">
        <f t="shared" ca="1" si="100"/>
        <v/>
      </c>
      <c r="T446" s="55">
        <f t="shared" ca="1" si="97"/>
        <v>0</v>
      </c>
      <c r="U446" s="55">
        <f t="shared" ca="1" si="104"/>
        <v>0</v>
      </c>
      <c r="V446" s="69"/>
      <c r="W446" s="52">
        <f t="shared" si="92"/>
        <v>0</v>
      </c>
      <c r="X446" s="55">
        <f t="shared" ca="1" si="93"/>
        <v>0</v>
      </c>
      <c r="Y446" s="71"/>
      <c r="Z446" s="7"/>
      <c r="AA446" s="58">
        <f t="shared" ca="1" si="105"/>
        <v>0</v>
      </c>
    </row>
    <row r="447" spans="1:27" x14ac:dyDescent="0.25">
      <c r="A447" s="5">
        <v>442</v>
      </c>
      <c r="B447" s="135"/>
      <c r="C447" s="133"/>
      <c r="D447" s="133"/>
      <c r="E447" s="134"/>
      <c r="F447" s="56">
        <f t="shared" ref="F447:F505" ca="1" si="116">IFERROR(VLOOKUP(E447,Liste_OCS,3,FALSE),0)</f>
        <v>0</v>
      </c>
      <c r="G447" s="136"/>
      <c r="H447" s="6" t="str">
        <f t="shared" ref="H447:H505" ca="1" si="117">IFERROR(VLOOKUP(E447,Liste_OCS,2,FALSE),"")</f>
        <v/>
      </c>
      <c r="I447" s="55">
        <f t="shared" ca="1" si="94"/>
        <v>0</v>
      </c>
      <c r="J447" s="137"/>
      <c r="K447" s="53" t="str">
        <f t="shared" si="101"/>
        <v/>
      </c>
      <c r="L447" s="51" t="str">
        <f t="shared" si="95"/>
        <v/>
      </c>
      <c r="M447" s="59" t="s">
        <v>13</v>
      </c>
      <c r="N447" s="70"/>
      <c r="O447" s="131" t="str">
        <f t="shared" si="96"/>
        <v/>
      </c>
      <c r="P447" s="50" t="str">
        <f t="shared" si="106"/>
        <v/>
      </c>
      <c r="Q447" s="55">
        <f t="shared" ca="1" si="102"/>
        <v>0</v>
      </c>
      <c r="R447" s="52">
        <f t="shared" si="103"/>
        <v>0</v>
      </c>
      <c r="S447" s="6" t="str">
        <f t="shared" ref="S447:S505" ca="1" si="118">IFERROR(VLOOKUP(P447,Liste_OCS,2,FALSE),"")</f>
        <v/>
      </c>
      <c r="T447" s="55">
        <f t="shared" ca="1" si="97"/>
        <v>0</v>
      </c>
      <c r="U447" s="55">
        <f t="shared" ca="1" si="104"/>
        <v>0</v>
      </c>
      <c r="V447" s="69"/>
      <c r="W447" s="52">
        <f t="shared" ref="W447:W505" si="119">R447</f>
        <v>0</v>
      </c>
      <c r="X447" s="55">
        <f t="shared" ref="X447:X505" ca="1" si="120">W447*Q447</f>
        <v>0</v>
      </c>
      <c r="Y447" s="71"/>
      <c r="Z447" s="7"/>
      <c r="AA447" s="58">
        <f t="shared" ca="1" si="105"/>
        <v>0</v>
      </c>
    </row>
    <row r="448" spans="1:27" x14ac:dyDescent="0.25">
      <c r="A448" s="5">
        <v>443</v>
      </c>
      <c r="B448" s="135"/>
      <c r="C448" s="133"/>
      <c r="D448" s="133"/>
      <c r="E448" s="134"/>
      <c r="F448" s="56">
        <f t="shared" ref="F448:F469" ca="1" si="121">IFERROR(VLOOKUP(E448,Liste_OCS,3,FALSE),0)</f>
        <v>0</v>
      </c>
      <c r="G448" s="136"/>
      <c r="H448" s="6" t="str">
        <f t="shared" ref="H448:H469" ca="1" si="122">IFERROR(VLOOKUP(E448,Liste_OCS,2,FALSE),"")</f>
        <v/>
      </c>
      <c r="I448" s="55">
        <f t="shared" ref="I448:I469" ca="1" si="123">F448*G448</f>
        <v>0</v>
      </c>
      <c r="J448" s="137"/>
      <c r="K448" s="53" t="str">
        <f t="shared" si="101"/>
        <v/>
      </c>
      <c r="L448" s="51" t="str">
        <f t="shared" ref="L448:L469" si="124">IF(ISBLANK(D448),"",D448)</f>
        <v/>
      </c>
      <c r="M448" s="59" t="s">
        <v>13</v>
      </c>
      <c r="N448" s="70"/>
      <c r="O448" s="131" t="str">
        <f t="shared" ref="O448:O469" si="125">IF(ISBLANK(B448),"",B448)</f>
        <v/>
      </c>
      <c r="P448" s="50" t="str">
        <f t="shared" si="106"/>
        <v/>
      </c>
      <c r="Q448" s="55">
        <f t="shared" ca="1" si="102"/>
        <v>0</v>
      </c>
      <c r="R448" s="52">
        <f t="shared" si="103"/>
        <v>0</v>
      </c>
      <c r="S448" s="6" t="str">
        <f t="shared" ref="S448:S469" ca="1" si="126">IFERROR(VLOOKUP(P448,Liste_OCS,2,FALSE),"")</f>
        <v/>
      </c>
      <c r="T448" s="55">
        <f t="shared" ref="T448:T469" ca="1" si="127">R448*Q448</f>
        <v>0</v>
      </c>
      <c r="U448" s="55">
        <f t="shared" ca="1" si="104"/>
        <v>0</v>
      </c>
      <c r="V448" s="69"/>
      <c r="W448" s="52">
        <f t="shared" ref="W448:W469" si="128">R448</f>
        <v>0</v>
      </c>
      <c r="X448" s="55">
        <f t="shared" ref="X448:X469" ca="1" si="129">W448*Q448</f>
        <v>0</v>
      </c>
      <c r="Y448" s="71"/>
      <c r="Z448" s="7"/>
      <c r="AA448" s="58">
        <f t="shared" ca="1" si="105"/>
        <v>0</v>
      </c>
    </row>
    <row r="449" spans="1:27" x14ac:dyDescent="0.25">
      <c r="A449" s="5">
        <v>444</v>
      </c>
      <c r="B449" s="135"/>
      <c r="C449" s="133"/>
      <c r="D449" s="133"/>
      <c r="E449" s="134"/>
      <c r="F449" s="56">
        <f t="shared" ca="1" si="121"/>
        <v>0</v>
      </c>
      <c r="G449" s="136"/>
      <c r="H449" s="6" t="str">
        <f t="shared" ca="1" si="122"/>
        <v/>
      </c>
      <c r="I449" s="55">
        <f t="shared" ca="1" si="123"/>
        <v>0</v>
      </c>
      <c r="J449" s="137"/>
      <c r="K449" s="53" t="str">
        <f t="shared" si="101"/>
        <v/>
      </c>
      <c r="L449" s="51" t="str">
        <f t="shared" si="124"/>
        <v/>
      </c>
      <c r="M449" s="59" t="s">
        <v>13</v>
      </c>
      <c r="N449" s="70"/>
      <c r="O449" s="131" t="str">
        <f t="shared" si="125"/>
        <v/>
      </c>
      <c r="P449" s="50" t="str">
        <f t="shared" si="106"/>
        <v/>
      </c>
      <c r="Q449" s="55">
        <f t="shared" ca="1" si="102"/>
        <v>0</v>
      </c>
      <c r="R449" s="52">
        <f t="shared" si="103"/>
        <v>0</v>
      </c>
      <c r="S449" s="6" t="str">
        <f t="shared" ca="1" si="126"/>
        <v/>
      </c>
      <c r="T449" s="55">
        <f t="shared" ca="1" si="127"/>
        <v>0</v>
      </c>
      <c r="U449" s="55">
        <f t="shared" ca="1" si="104"/>
        <v>0</v>
      </c>
      <c r="V449" s="69"/>
      <c r="W449" s="52">
        <f t="shared" si="128"/>
        <v>0</v>
      </c>
      <c r="X449" s="55">
        <f t="shared" ca="1" si="129"/>
        <v>0</v>
      </c>
      <c r="Y449" s="71"/>
      <c r="Z449" s="7"/>
      <c r="AA449" s="58">
        <f t="shared" ca="1" si="105"/>
        <v>0</v>
      </c>
    </row>
    <row r="450" spans="1:27" x14ac:dyDescent="0.25">
      <c r="A450" s="5">
        <v>445</v>
      </c>
      <c r="B450" s="135"/>
      <c r="C450" s="133"/>
      <c r="D450" s="133"/>
      <c r="E450" s="134"/>
      <c r="F450" s="56">
        <f t="shared" ca="1" si="121"/>
        <v>0</v>
      </c>
      <c r="G450" s="136"/>
      <c r="H450" s="6" t="str">
        <f t="shared" ca="1" si="122"/>
        <v/>
      </c>
      <c r="I450" s="55">
        <f t="shared" ca="1" si="123"/>
        <v>0</v>
      </c>
      <c r="J450" s="137"/>
      <c r="K450" s="53" t="str">
        <f t="shared" si="101"/>
        <v/>
      </c>
      <c r="L450" s="51" t="str">
        <f t="shared" si="124"/>
        <v/>
      </c>
      <c r="M450" s="59" t="s">
        <v>13</v>
      </c>
      <c r="N450" s="70"/>
      <c r="O450" s="131" t="str">
        <f t="shared" si="125"/>
        <v/>
      </c>
      <c r="P450" s="50" t="str">
        <f t="shared" si="106"/>
        <v/>
      </c>
      <c r="Q450" s="55">
        <f t="shared" ca="1" si="102"/>
        <v>0</v>
      </c>
      <c r="R450" s="52">
        <f t="shared" si="103"/>
        <v>0</v>
      </c>
      <c r="S450" s="6" t="str">
        <f t="shared" ca="1" si="126"/>
        <v/>
      </c>
      <c r="T450" s="55">
        <f t="shared" ca="1" si="127"/>
        <v>0</v>
      </c>
      <c r="U450" s="55">
        <f t="shared" ca="1" si="104"/>
        <v>0</v>
      </c>
      <c r="V450" s="69"/>
      <c r="W450" s="52">
        <f t="shared" si="128"/>
        <v>0</v>
      </c>
      <c r="X450" s="55">
        <f t="shared" ca="1" si="129"/>
        <v>0</v>
      </c>
      <c r="Y450" s="71"/>
      <c r="Z450" s="7"/>
      <c r="AA450" s="58">
        <f t="shared" ca="1" si="105"/>
        <v>0</v>
      </c>
    </row>
    <row r="451" spans="1:27" x14ac:dyDescent="0.25">
      <c r="A451" s="5">
        <v>446</v>
      </c>
      <c r="B451" s="135"/>
      <c r="C451" s="133"/>
      <c r="D451" s="133"/>
      <c r="E451" s="134"/>
      <c r="F451" s="56">
        <f t="shared" ca="1" si="121"/>
        <v>0</v>
      </c>
      <c r="G451" s="136"/>
      <c r="H451" s="6" t="str">
        <f t="shared" ca="1" si="122"/>
        <v/>
      </c>
      <c r="I451" s="55">
        <f t="shared" ca="1" si="123"/>
        <v>0</v>
      </c>
      <c r="J451" s="137"/>
      <c r="K451" s="53" t="str">
        <f t="shared" si="101"/>
        <v/>
      </c>
      <c r="L451" s="51" t="str">
        <f t="shared" si="124"/>
        <v/>
      </c>
      <c r="M451" s="59" t="s">
        <v>13</v>
      </c>
      <c r="N451" s="70"/>
      <c r="O451" s="131" t="str">
        <f t="shared" si="125"/>
        <v/>
      </c>
      <c r="P451" s="50" t="str">
        <f t="shared" si="106"/>
        <v/>
      </c>
      <c r="Q451" s="55">
        <f t="shared" ca="1" si="102"/>
        <v>0</v>
      </c>
      <c r="R451" s="52">
        <f t="shared" si="103"/>
        <v>0</v>
      </c>
      <c r="S451" s="6" t="str">
        <f t="shared" ca="1" si="126"/>
        <v/>
      </c>
      <c r="T451" s="55">
        <f t="shared" ca="1" si="127"/>
        <v>0</v>
      </c>
      <c r="U451" s="55">
        <f t="shared" ca="1" si="104"/>
        <v>0</v>
      </c>
      <c r="V451" s="69"/>
      <c r="W451" s="52">
        <f t="shared" si="128"/>
        <v>0</v>
      </c>
      <c r="X451" s="55">
        <f t="shared" ca="1" si="129"/>
        <v>0</v>
      </c>
      <c r="Y451" s="71"/>
      <c r="Z451" s="7"/>
      <c r="AA451" s="58">
        <f t="shared" ca="1" si="105"/>
        <v>0</v>
      </c>
    </row>
    <row r="452" spans="1:27" x14ac:dyDescent="0.25">
      <c r="A452" s="5">
        <v>447</v>
      </c>
      <c r="B452" s="135"/>
      <c r="C452" s="133"/>
      <c r="D452" s="133"/>
      <c r="E452" s="134"/>
      <c r="F452" s="56">
        <f t="shared" ca="1" si="121"/>
        <v>0</v>
      </c>
      <c r="G452" s="136"/>
      <c r="H452" s="6" t="str">
        <f t="shared" ca="1" si="122"/>
        <v/>
      </c>
      <c r="I452" s="55">
        <f t="shared" ca="1" si="123"/>
        <v>0</v>
      </c>
      <c r="J452" s="137"/>
      <c r="K452" s="53" t="str">
        <f t="shared" si="101"/>
        <v/>
      </c>
      <c r="L452" s="51" t="str">
        <f t="shared" si="124"/>
        <v/>
      </c>
      <c r="M452" s="59" t="s">
        <v>13</v>
      </c>
      <c r="N452" s="70"/>
      <c r="O452" s="131" t="str">
        <f t="shared" si="125"/>
        <v/>
      </c>
      <c r="P452" s="50" t="str">
        <f t="shared" si="106"/>
        <v/>
      </c>
      <c r="Q452" s="55">
        <f t="shared" ca="1" si="102"/>
        <v>0</v>
      </c>
      <c r="R452" s="52">
        <f t="shared" si="103"/>
        <v>0</v>
      </c>
      <c r="S452" s="6" t="str">
        <f t="shared" ca="1" si="126"/>
        <v/>
      </c>
      <c r="T452" s="55">
        <f t="shared" ca="1" si="127"/>
        <v>0</v>
      </c>
      <c r="U452" s="55">
        <f t="shared" ca="1" si="104"/>
        <v>0</v>
      </c>
      <c r="V452" s="69"/>
      <c r="W452" s="52">
        <f t="shared" si="128"/>
        <v>0</v>
      </c>
      <c r="X452" s="55">
        <f t="shared" ca="1" si="129"/>
        <v>0</v>
      </c>
      <c r="Y452" s="71"/>
      <c r="Z452" s="7"/>
      <c r="AA452" s="58">
        <f t="shared" ca="1" si="105"/>
        <v>0</v>
      </c>
    </row>
    <row r="453" spans="1:27" x14ac:dyDescent="0.25">
      <c r="A453" s="5">
        <v>448</v>
      </c>
      <c r="B453" s="135"/>
      <c r="C453" s="133"/>
      <c r="D453" s="133"/>
      <c r="E453" s="134"/>
      <c r="F453" s="56">
        <f t="shared" ca="1" si="121"/>
        <v>0</v>
      </c>
      <c r="G453" s="136"/>
      <c r="H453" s="6" t="str">
        <f t="shared" ca="1" si="122"/>
        <v/>
      </c>
      <c r="I453" s="55">
        <f t="shared" ca="1" si="123"/>
        <v>0</v>
      </c>
      <c r="J453" s="137"/>
      <c r="K453" s="53" t="str">
        <f t="shared" si="101"/>
        <v/>
      </c>
      <c r="L453" s="51" t="str">
        <f t="shared" si="124"/>
        <v/>
      </c>
      <c r="M453" s="59" t="s">
        <v>13</v>
      </c>
      <c r="N453" s="70"/>
      <c r="O453" s="131" t="str">
        <f t="shared" si="125"/>
        <v/>
      </c>
      <c r="P453" s="50" t="str">
        <f t="shared" si="106"/>
        <v/>
      </c>
      <c r="Q453" s="55">
        <f t="shared" ca="1" si="102"/>
        <v>0</v>
      </c>
      <c r="R453" s="52">
        <f t="shared" si="103"/>
        <v>0</v>
      </c>
      <c r="S453" s="6" t="str">
        <f t="shared" ca="1" si="126"/>
        <v/>
      </c>
      <c r="T453" s="55">
        <f t="shared" ca="1" si="127"/>
        <v>0</v>
      </c>
      <c r="U453" s="55">
        <f t="shared" ca="1" si="104"/>
        <v>0</v>
      </c>
      <c r="V453" s="69"/>
      <c r="W453" s="52">
        <f t="shared" si="128"/>
        <v>0</v>
      </c>
      <c r="X453" s="55">
        <f t="shared" ca="1" si="129"/>
        <v>0</v>
      </c>
      <c r="Y453" s="71"/>
      <c r="Z453" s="7"/>
      <c r="AA453" s="58">
        <f t="shared" ca="1" si="105"/>
        <v>0</v>
      </c>
    </row>
    <row r="454" spans="1:27" x14ac:dyDescent="0.25">
      <c r="A454" s="5">
        <v>449</v>
      </c>
      <c r="B454" s="135"/>
      <c r="C454" s="133"/>
      <c r="D454" s="133"/>
      <c r="E454" s="134"/>
      <c r="F454" s="56">
        <f t="shared" ca="1" si="121"/>
        <v>0</v>
      </c>
      <c r="G454" s="136"/>
      <c r="H454" s="6" t="str">
        <f t="shared" ca="1" si="122"/>
        <v/>
      </c>
      <c r="I454" s="55">
        <f t="shared" ca="1" si="123"/>
        <v>0</v>
      </c>
      <c r="J454" s="137"/>
      <c r="K454" s="53" t="str">
        <f t="shared" ref="K454:K505" si="130">IF(ISBLANK(B454),"",B454)</f>
        <v/>
      </c>
      <c r="L454" s="51" t="str">
        <f t="shared" si="124"/>
        <v/>
      </c>
      <c r="M454" s="59" t="s">
        <v>13</v>
      </c>
      <c r="N454" s="70"/>
      <c r="O454" s="131" t="str">
        <f t="shared" si="125"/>
        <v/>
      </c>
      <c r="P454" s="50" t="str">
        <f t="shared" si="106"/>
        <v/>
      </c>
      <c r="Q454" s="55">
        <f t="shared" ref="Q454:Q505" ca="1" si="131">IFERROR(VLOOKUP(P454,Liste_OCS,3,FALSE),0)</f>
        <v>0</v>
      </c>
      <c r="R454" s="52">
        <f t="shared" ref="R454:R505" si="132">IF(M454="Non",0,G454)</f>
        <v>0</v>
      </c>
      <c r="S454" s="6" t="str">
        <f t="shared" ca="1" si="126"/>
        <v/>
      </c>
      <c r="T454" s="55">
        <f t="shared" ca="1" si="127"/>
        <v>0</v>
      </c>
      <c r="U454" s="55">
        <f t="shared" ref="U454:U505" ca="1" si="133">I454-T454</f>
        <v>0</v>
      </c>
      <c r="V454" s="69"/>
      <c r="W454" s="52">
        <f t="shared" si="128"/>
        <v>0</v>
      </c>
      <c r="X454" s="55">
        <f t="shared" ca="1" si="129"/>
        <v>0</v>
      </c>
      <c r="Y454" s="71"/>
      <c r="Z454" s="7"/>
      <c r="AA454" s="58">
        <f t="shared" ref="AA454:AA505" ca="1" si="134">I454-X454</f>
        <v>0</v>
      </c>
    </row>
    <row r="455" spans="1:27" x14ac:dyDescent="0.25">
      <c r="A455" s="5">
        <v>450</v>
      </c>
      <c r="B455" s="135"/>
      <c r="C455" s="133"/>
      <c r="D455" s="133"/>
      <c r="E455" s="134"/>
      <c r="F455" s="56">
        <f t="shared" ca="1" si="121"/>
        <v>0</v>
      </c>
      <c r="G455" s="136"/>
      <c r="H455" s="6" t="str">
        <f t="shared" ca="1" si="122"/>
        <v/>
      </c>
      <c r="I455" s="55">
        <f t="shared" ca="1" si="123"/>
        <v>0</v>
      </c>
      <c r="J455" s="137"/>
      <c r="K455" s="53" t="str">
        <f t="shared" si="130"/>
        <v/>
      </c>
      <c r="L455" s="51" t="str">
        <f t="shared" si="124"/>
        <v/>
      </c>
      <c r="M455" s="59" t="s">
        <v>13</v>
      </c>
      <c r="N455" s="70"/>
      <c r="O455" s="131" t="str">
        <f t="shared" si="125"/>
        <v/>
      </c>
      <c r="P455" s="50" t="str">
        <f t="shared" si="106"/>
        <v/>
      </c>
      <c r="Q455" s="55">
        <f t="shared" ca="1" si="131"/>
        <v>0</v>
      </c>
      <c r="R455" s="52">
        <f t="shared" si="132"/>
        <v>0</v>
      </c>
      <c r="S455" s="6" t="str">
        <f t="shared" ca="1" si="126"/>
        <v/>
      </c>
      <c r="T455" s="55">
        <f t="shared" ca="1" si="127"/>
        <v>0</v>
      </c>
      <c r="U455" s="55">
        <f t="shared" ca="1" si="133"/>
        <v>0</v>
      </c>
      <c r="V455" s="69"/>
      <c r="W455" s="52">
        <f t="shared" si="128"/>
        <v>0</v>
      </c>
      <c r="X455" s="55">
        <f t="shared" ca="1" si="129"/>
        <v>0</v>
      </c>
      <c r="Y455" s="71"/>
      <c r="Z455" s="7"/>
      <c r="AA455" s="58">
        <f t="shared" ca="1" si="134"/>
        <v>0</v>
      </c>
    </row>
    <row r="456" spans="1:27" x14ac:dyDescent="0.25">
      <c r="A456" s="5">
        <v>451</v>
      </c>
      <c r="B456" s="135"/>
      <c r="C456" s="133"/>
      <c r="D456" s="133"/>
      <c r="E456" s="134"/>
      <c r="F456" s="56">
        <f t="shared" ca="1" si="121"/>
        <v>0</v>
      </c>
      <c r="G456" s="136"/>
      <c r="H456" s="6" t="str">
        <f t="shared" ca="1" si="122"/>
        <v/>
      </c>
      <c r="I456" s="55">
        <f t="shared" ca="1" si="123"/>
        <v>0</v>
      </c>
      <c r="J456" s="137"/>
      <c r="K456" s="53" t="str">
        <f t="shared" si="130"/>
        <v/>
      </c>
      <c r="L456" s="51" t="str">
        <f t="shared" si="124"/>
        <v/>
      </c>
      <c r="M456" s="59" t="s">
        <v>13</v>
      </c>
      <c r="N456" s="70"/>
      <c r="O456" s="131" t="str">
        <f t="shared" si="125"/>
        <v/>
      </c>
      <c r="P456" s="50" t="str">
        <f t="shared" si="106"/>
        <v/>
      </c>
      <c r="Q456" s="55">
        <f t="shared" ca="1" si="131"/>
        <v>0</v>
      </c>
      <c r="R456" s="52">
        <f t="shared" si="132"/>
        <v>0</v>
      </c>
      <c r="S456" s="6" t="str">
        <f t="shared" ca="1" si="126"/>
        <v/>
      </c>
      <c r="T456" s="55">
        <f t="shared" ca="1" si="127"/>
        <v>0</v>
      </c>
      <c r="U456" s="55">
        <f t="shared" ca="1" si="133"/>
        <v>0</v>
      </c>
      <c r="V456" s="69"/>
      <c r="W456" s="52">
        <f t="shared" si="128"/>
        <v>0</v>
      </c>
      <c r="X456" s="55">
        <f t="shared" ca="1" si="129"/>
        <v>0</v>
      </c>
      <c r="Y456" s="71"/>
      <c r="Z456" s="7"/>
      <c r="AA456" s="58">
        <f t="shared" ca="1" si="134"/>
        <v>0</v>
      </c>
    </row>
    <row r="457" spans="1:27" x14ac:dyDescent="0.25">
      <c r="A457" s="5">
        <v>452</v>
      </c>
      <c r="B457" s="135"/>
      <c r="C457" s="133"/>
      <c r="D457" s="133"/>
      <c r="E457" s="134"/>
      <c r="F457" s="56">
        <f t="shared" ca="1" si="121"/>
        <v>0</v>
      </c>
      <c r="G457" s="136"/>
      <c r="H457" s="6" t="str">
        <f t="shared" ca="1" si="122"/>
        <v/>
      </c>
      <c r="I457" s="55">
        <f t="shared" ca="1" si="123"/>
        <v>0</v>
      </c>
      <c r="J457" s="137"/>
      <c r="K457" s="53" t="str">
        <f t="shared" si="130"/>
        <v/>
      </c>
      <c r="L457" s="51" t="str">
        <f t="shared" si="124"/>
        <v/>
      </c>
      <c r="M457" s="59" t="s">
        <v>13</v>
      </c>
      <c r="N457" s="70"/>
      <c r="O457" s="131" t="str">
        <f t="shared" si="125"/>
        <v/>
      </c>
      <c r="P457" s="50" t="str">
        <f t="shared" ref="P457:P505" si="135">IF(ISBLANK(E457),"",E457)</f>
        <v/>
      </c>
      <c r="Q457" s="55">
        <f t="shared" ca="1" si="131"/>
        <v>0</v>
      </c>
      <c r="R457" s="52">
        <f t="shared" si="132"/>
        <v>0</v>
      </c>
      <c r="S457" s="6" t="str">
        <f t="shared" ca="1" si="126"/>
        <v/>
      </c>
      <c r="T457" s="55">
        <f t="shared" ca="1" si="127"/>
        <v>0</v>
      </c>
      <c r="U457" s="55">
        <f t="shared" ca="1" si="133"/>
        <v>0</v>
      </c>
      <c r="V457" s="69"/>
      <c r="W457" s="52">
        <f t="shared" si="128"/>
        <v>0</v>
      </c>
      <c r="X457" s="55">
        <f t="shared" ca="1" si="129"/>
        <v>0</v>
      </c>
      <c r="Y457" s="71"/>
      <c r="Z457" s="7"/>
      <c r="AA457" s="58">
        <f t="shared" ca="1" si="134"/>
        <v>0</v>
      </c>
    </row>
    <row r="458" spans="1:27" x14ac:dyDescent="0.25">
      <c r="A458" s="5">
        <v>453</v>
      </c>
      <c r="B458" s="135"/>
      <c r="C458" s="133"/>
      <c r="D458" s="133"/>
      <c r="E458" s="134"/>
      <c r="F458" s="56">
        <f t="shared" ca="1" si="121"/>
        <v>0</v>
      </c>
      <c r="G458" s="136"/>
      <c r="H458" s="6" t="str">
        <f t="shared" ca="1" si="122"/>
        <v/>
      </c>
      <c r="I458" s="55">
        <f t="shared" ca="1" si="123"/>
        <v>0</v>
      </c>
      <c r="J458" s="137"/>
      <c r="K458" s="53" t="str">
        <f t="shared" si="130"/>
        <v/>
      </c>
      <c r="L458" s="51" t="str">
        <f t="shared" si="124"/>
        <v/>
      </c>
      <c r="M458" s="59" t="s">
        <v>13</v>
      </c>
      <c r="N458" s="70"/>
      <c r="O458" s="131" t="str">
        <f t="shared" si="125"/>
        <v/>
      </c>
      <c r="P458" s="50" t="str">
        <f t="shared" si="135"/>
        <v/>
      </c>
      <c r="Q458" s="55">
        <f t="shared" ca="1" si="131"/>
        <v>0</v>
      </c>
      <c r="R458" s="52">
        <f t="shared" si="132"/>
        <v>0</v>
      </c>
      <c r="S458" s="6" t="str">
        <f t="shared" ca="1" si="126"/>
        <v/>
      </c>
      <c r="T458" s="55">
        <f t="shared" ca="1" si="127"/>
        <v>0</v>
      </c>
      <c r="U458" s="55">
        <f t="shared" ca="1" si="133"/>
        <v>0</v>
      </c>
      <c r="V458" s="69"/>
      <c r="W458" s="52">
        <f t="shared" si="128"/>
        <v>0</v>
      </c>
      <c r="X458" s="55">
        <f t="shared" ca="1" si="129"/>
        <v>0</v>
      </c>
      <c r="Y458" s="71"/>
      <c r="Z458" s="7"/>
      <c r="AA458" s="58">
        <f t="shared" ca="1" si="134"/>
        <v>0</v>
      </c>
    </row>
    <row r="459" spans="1:27" x14ac:dyDescent="0.25">
      <c r="A459" s="5">
        <v>454</v>
      </c>
      <c r="B459" s="135"/>
      <c r="C459" s="133"/>
      <c r="D459" s="133"/>
      <c r="E459" s="134"/>
      <c r="F459" s="56">
        <f t="shared" ca="1" si="121"/>
        <v>0</v>
      </c>
      <c r="G459" s="136"/>
      <c r="H459" s="6" t="str">
        <f t="shared" ca="1" si="122"/>
        <v/>
      </c>
      <c r="I459" s="55">
        <f t="shared" ca="1" si="123"/>
        <v>0</v>
      </c>
      <c r="J459" s="137"/>
      <c r="K459" s="53" t="str">
        <f t="shared" si="130"/>
        <v/>
      </c>
      <c r="L459" s="51" t="str">
        <f t="shared" si="124"/>
        <v/>
      </c>
      <c r="M459" s="59" t="s">
        <v>13</v>
      </c>
      <c r="N459" s="70"/>
      <c r="O459" s="131" t="str">
        <f t="shared" si="125"/>
        <v/>
      </c>
      <c r="P459" s="50" t="str">
        <f t="shared" si="135"/>
        <v/>
      </c>
      <c r="Q459" s="55">
        <f t="shared" ca="1" si="131"/>
        <v>0</v>
      </c>
      <c r="R459" s="52">
        <f t="shared" si="132"/>
        <v>0</v>
      </c>
      <c r="S459" s="6" t="str">
        <f t="shared" ca="1" si="126"/>
        <v/>
      </c>
      <c r="T459" s="55">
        <f t="shared" ca="1" si="127"/>
        <v>0</v>
      </c>
      <c r="U459" s="55">
        <f t="shared" ca="1" si="133"/>
        <v>0</v>
      </c>
      <c r="V459" s="69"/>
      <c r="W459" s="52">
        <f t="shared" si="128"/>
        <v>0</v>
      </c>
      <c r="X459" s="55">
        <f t="shared" ca="1" si="129"/>
        <v>0</v>
      </c>
      <c r="Y459" s="71"/>
      <c r="Z459" s="7"/>
      <c r="AA459" s="58">
        <f t="shared" ca="1" si="134"/>
        <v>0</v>
      </c>
    </row>
    <row r="460" spans="1:27" x14ac:dyDescent="0.25">
      <c r="A460" s="5">
        <v>455</v>
      </c>
      <c r="B460" s="135"/>
      <c r="C460" s="133"/>
      <c r="D460" s="133"/>
      <c r="E460" s="134"/>
      <c r="F460" s="56">
        <f t="shared" ca="1" si="121"/>
        <v>0</v>
      </c>
      <c r="G460" s="136"/>
      <c r="H460" s="6" t="str">
        <f t="shared" ca="1" si="122"/>
        <v/>
      </c>
      <c r="I460" s="55">
        <f t="shared" ca="1" si="123"/>
        <v>0</v>
      </c>
      <c r="J460" s="137"/>
      <c r="K460" s="53" t="str">
        <f t="shared" si="130"/>
        <v/>
      </c>
      <c r="L460" s="51" t="str">
        <f t="shared" si="124"/>
        <v/>
      </c>
      <c r="M460" s="59" t="s">
        <v>13</v>
      </c>
      <c r="N460" s="70"/>
      <c r="O460" s="131" t="str">
        <f t="shared" si="125"/>
        <v/>
      </c>
      <c r="P460" s="50" t="str">
        <f t="shared" si="135"/>
        <v/>
      </c>
      <c r="Q460" s="55">
        <f t="shared" ca="1" si="131"/>
        <v>0</v>
      </c>
      <c r="R460" s="52">
        <f t="shared" si="132"/>
        <v>0</v>
      </c>
      <c r="S460" s="6" t="str">
        <f t="shared" ca="1" si="126"/>
        <v/>
      </c>
      <c r="T460" s="55">
        <f t="shared" ca="1" si="127"/>
        <v>0</v>
      </c>
      <c r="U460" s="55">
        <f t="shared" ca="1" si="133"/>
        <v>0</v>
      </c>
      <c r="V460" s="69"/>
      <c r="W460" s="52">
        <f t="shared" si="128"/>
        <v>0</v>
      </c>
      <c r="X460" s="55">
        <f t="shared" ca="1" si="129"/>
        <v>0</v>
      </c>
      <c r="Y460" s="71"/>
      <c r="Z460" s="7"/>
      <c r="AA460" s="58">
        <f t="shared" ca="1" si="134"/>
        <v>0</v>
      </c>
    </row>
    <row r="461" spans="1:27" x14ac:dyDescent="0.25">
      <c r="A461" s="5">
        <v>456</v>
      </c>
      <c r="B461" s="135"/>
      <c r="C461" s="133"/>
      <c r="D461" s="133"/>
      <c r="E461" s="134"/>
      <c r="F461" s="56">
        <f t="shared" ca="1" si="121"/>
        <v>0</v>
      </c>
      <c r="G461" s="136"/>
      <c r="H461" s="6" t="str">
        <f t="shared" ca="1" si="122"/>
        <v/>
      </c>
      <c r="I461" s="55">
        <f t="shared" ca="1" si="123"/>
        <v>0</v>
      </c>
      <c r="J461" s="137"/>
      <c r="K461" s="53" t="str">
        <f t="shared" si="130"/>
        <v/>
      </c>
      <c r="L461" s="51" t="str">
        <f t="shared" si="124"/>
        <v/>
      </c>
      <c r="M461" s="59" t="s">
        <v>13</v>
      </c>
      <c r="N461" s="70"/>
      <c r="O461" s="131" t="str">
        <f t="shared" si="125"/>
        <v/>
      </c>
      <c r="P461" s="50" t="str">
        <f t="shared" si="135"/>
        <v/>
      </c>
      <c r="Q461" s="55">
        <f t="shared" ca="1" si="131"/>
        <v>0</v>
      </c>
      <c r="R461" s="52">
        <f t="shared" si="132"/>
        <v>0</v>
      </c>
      <c r="S461" s="6" t="str">
        <f t="shared" ca="1" si="126"/>
        <v/>
      </c>
      <c r="T461" s="55">
        <f t="shared" ca="1" si="127"/>
        <v>0</v>
      </c>
      <c r="U461" s="55">
        <f t="shared" ca="1" si="133"/>
        <v>0</v>
      </c>
      <c r="V461" s="69"/>
      <c r="W461" s="52">
        <f t="shared" si="128"/>
        <v>0</v>
      </c>
      <c r="X461" s="55">
        <f t="shared" ca="1" si="129"/>
        <v>0</v>
      </c>
      <c r="Y461" s="71"/>
      <c r="Z461" s="7"/>
      <c r="AA461" s="58">
        <f t="shared" ca="1" si="134"/>
        <v>0</v>
      </c>
    </row>
    <row r="462" spans="1:27" x14ac:dyDescent="0.25">
      <c r="A462" s="5">
        <v>457</v>
      </c>
      <c r="B462" s="135"/>
      <c r="C462" s="133"/>
      <c r="D462" s="133"/>
      <c r="E462" s="134"/>
      <c r="F462" s="56">
        <f t="shared" ca="1" si="121"/>
        <v>0</v>
      </c>
      <c r="G462" s="136"/>
      <c r="H462" s="6" t="str">
        <f t="shared" ca="1" si="122"/>
        <v/>
      </c>
      <c r="I462" s="55">
        <f t="shared" ca="1" si="123"/>
        <v>0</v>
      </c>
      <c r="J462" s="137"/>
      <c r="K462" s="53" t="str">
        <f t="shared" si="130"/>
        <v/>
      </c>
      <c r="L462" s="51" t="str">
        <f t="shared" si="124"/>
        <v/>
      </c>
      <c r="M462" s="59" t="s">
        <v>13</v>
      </c>
      <c r="N462" s="70"/>
      <c r="O462" s="131" t="str">
        <f t="shared" si="125"/>
        <v/>
      </c>
      <c r="P462" s="50" t="str">
        <f t="shared" si="135"/>
        <v/>
      </c>
      <c r="Q462" s="55">
        <f t="shared" ca="1" si="131"/>
        <v>0</v>
      </c>
      <c r="R462" s="52">
        <f t="shared" si="132"/>
        <v>0</v>
      </c>
      <c r="S462" s="6" t="str">
        <f t="shared" ca="1" si="126"/>
        <v/>
      </c>
      <c r="T462" s="55">
        <f t="shared" ca="1" si="127"/>
        <v>0</v>
      </c>
      <c r="U462" s="55">
        <f t="shared" ca="1" si="133"/>
        <v>0</v>
      </c>
      <c r="V462" s="69"/>
      <c r="W462" s="52">
        <f t="shared" si="128"/>
        <v>0</v>
      </c>
      <c r="X462" s="55">
        <f t="shared" ca="1" si="129"/>
        <v>0</v>
      </c>
      <c r="Y462" s="71"/>
      <c r="Z462" s="7"/>
      <c r="AA462" s="58">
        <f t="shared" ca="1" si="134"/>
        <v>0</v>
      </c>
    </row>
    <row r="463" spans="1:27" x14ac:dyDescent="0.25">
      <c r="A463" s="5">
        <v>458</v>
      </c>
      <c r="B463" s="135"/>
      <c r="C463" s="133"/>
      <c r="D463" s="133"/>
      <c r="E463" s="134"/>
      <c r="F463" s="56">
        <f t="shared" ca="1" si="121"/>
        <v>0</v>
      </c>
      <c r="G463" s="136"/>
      <c r="H463" s="6" t="str">
        <f t="shared" ca="1" si="122"/>
        <v/>
      </c>
      <c r="I463" s="55">
        <f t="shared" ca="1" si="123"/>
        <v>0</v>
      </c>
      <c r="J463" s="137"/>
      <c r="K463" s="53" t="str">
        <f t="shared" si="130"/>
        <v/>
      </c>
      <c r="L463" s="51" t="str">
        <f t="shared" si="124"/>
        <v/>
      </c>
      <c r="M463" s="59" t="s">
        <v>13</v>
      </c>
      <c r="N463" s="70"/>
      <c r="O463" s="131" t="str">
        <f t="shared" si="125"/>
        <v/>
      </c>
      <c r="P463" s="50" t="str">
        <f t="shared" si="135"/>
        <v/>
      </c>
      <c r="Q463" s="55">
        <f t="shared" ca="1" si="131"/>
        <v>0</v>
      </c>
      <c r="R463" s="52">
        <f t="shared" si="132"/>
        <v>0</v>
      </c>
      <c r="S463" s="6" t="str">
        <f t="shared" ca="1" si="126"/>
        <v/>
      </c>
      <c r="T463" s="55">
        <f t="shared" ca="1" si="127"/>
        <v>0</v>
      </c>
      <c r="U463" s="55">
        <f t="shared" ca="1" si="133"/>
        <v>0</v>
      </c>
      <c r="V463" s="69"/>
      <c r="W463" s="52">
        <f t="shared" si="128"/>
        <v>0</v>
      </c>
      <c r="X463" s="55">
        <f t="shared" ca="1" si="129"/>
        <v>0</v>
      </c>
      <c r="Y463" s="71"/>
      <c r="Z463" s="7"/>
      <c r="AA463" s="58">
        <f t="shared" ca="1" si="134"/>
        <v>0</v>
      </c>
    </row>
    <row r="464" spans="1:27" x14ac:dyDescent="0.25">
      <c r="A464" s="5">
        <v>459</v>
      </c>
      <c r="B464" s="135"/>
      <c r="C464" s="133"/>
      <c r="D464" s="133"/>
      <c r="E464" s="134"/>
      <c r="F464" s="56">
        <f t="shared" ca="1" si="121"/>
        <v>0</v>
      </c>
      <c r="G464" s="136"/>
      <c r="H464" s="6" t="str">
        <f t="shared" ca="1" si="122"/>
        <v/>
      </c>
      <c r="I464" s="55">
        <f t="shared" ca="1" si="123"/>
        <v>0</v>
      </c>
      <c r="J464" s="137"/>
      <c r="K464" s="53" t="str">
        <f t="shared" si="130"/>
        <v/>
      </c>
      <c r="L464" s="51" t="str">
        <f t="shared" si="124"/>
        <v/>
      </c>
      <c r="M464" s="59" t="s">
        <v>13</v>
      </c>
      <c r="N464" s="70"/>
      <c r="O464" s="131" t="str">
        <f t="shared" si="125"/>
        <v/>
      </c>
      <c r="P464" s="50" t="str">
        <f t="shared" si="135"/>
        <v/>
      </c>
      <c r="Q464" s="55">
        <f t="shared" ca="1" si="131"/>
        <v>0</v>
      </c>
      <c r="R464" s="52">
        <f t="shared" si="132"/>
        <v>0</v>
      </c>
      <c r="S464" s="6" t="str">
        <f t="shared" ca="1" si="126"/>
        <v/>
      </c>
      <c r="T464" s="55">
        <f t="shared" ca="1" si="127"/>
        <v>0</v>
      </c>
      <c r="U464" s="55">
        <f t="shared" ca="1" si="133"/>
        <v>0</v>
      </c>
      <c r="V464" s="69"/>
      <c r="W464" s="52">
        <f t="shared" si="128"/>
        <v>0</v>
      </c>
      <c r="X464" s="55">
        <f t="shared" ca="1" si="129"/>
        <v>0</v>
      </c>
      <c r="Y464" s="71"/>
      <c r="Z464" s="7"/>
      <c r="AA464" s="58">
        <f t="shared" ca="1" si="134"/>
        <v>0</v>
      </c>
    </row>
    <row r="465" spans="1:27" x14ac:dyDescent="0.25">
      <c r="A465" s="5">
        <v>460</v>
      </c>
      <c r="B465" s="135"/>
      <c r="C465" s="133"/>
      <c r="D465" s="133"/>
      <c r="E465" s="134"/>
      <c r="F465" s="56">
        <f t="shared" ca="1" si="121"/>
        <v>0</v>
      </c>
      <c r="G465" s="136"/>
      <c r="H465" s="6" t="str">
        <f t="shared" ca="1" si="122"/>
        <v/>
      </c>
      <c r="I465" s="55">
        <f t="shared" ca="1" si="123"/>
        <v>0</v>
      </c>
      <c r="J465" s="137"/>
      <c r="K465" s="53" t="str">
        <f t="shared" si="130"/>
        <v/>
      </c>
      <c r="L465" s="51" t="str">
        <f t="shared" si="124"/>
        <v/>
      </c>
      <c r="M465" s="59" t="s">
        <v>13</v>
      </c>
      <c r="N465" s="70"/>
      <c r="O465" s="131" t="str">
        <f t="shared" si="125"/>
        <v/>
      </c>
      <c r="P465" s="50" t="str">
        <f t="shared" si="135"/>
        <v/>
      </c>
      <c r="Q465" s="55">
        <f t="shared" ca="1" si="131"/>
        <v>0</v>
      </c>
      <c r="R465" s="52">
        <f t="shared" si="132"/>
        <v>0</v>
      </c>
      <c r="S465" s="6" t="str">
        <f t="shared" ca="1" si="126"/>
        <v/>
      </c>
      <c r="T465" s="55">
        <f t="shared" ca="1" si="127"/>
        <v>0</v>
      </c>
      <c r="U465" s="55">
        <f t="shared" ca="1" si="133"/>
        <v>0</v>
      </c>
      <c r="V465" s="69"/>
      <c r="W465" s="52">
        <f t="shared" si="128"/>
        <v>0</v>
      </c>
      <c r="X465" s="55">
        <f t="shared" ca="1" si="129"/>
        <v>0</v>
      </c>
      <c r="Y465" s="71"/>
      <c r="Z465" s="7"/>
      <c r="AA465" s="58">
        <f t="shared" ca="1" si="134"/>
        <v>0</v>
      </c>
    </row>
    <row r="466" spans="1:27" x14ac:dyDescent="0.25">
      <c r="A466" s="5">
        <v>461</v>
      </c>
      <c r="B466" s="135"/>
      <c r="C466" s="133"/>
      <c r="D466" s="133"/>
      <c r="E466" s="134"/>
      <c r="F466" s="56">
        <f t="shared" ca="1" si="121"/>
        <v>0</v>
      </c>
      <c r="G466" s="136"/>
      <c r="H466" s="6" t="str">
        <f t="shared" ca="1" si="122"/>
        <v/>
      </c>
      <c r="I466" s="55">
        <f t="shared" ca="1" si="123"/>
        <v>0</v>
      </c>
      <c r="J466" s="137"/>
      <c r="K466" s="53" t="str">
        <f t="shared" si="130"/>
        <v/>
      </c>
      <c r="L466" s="51" t="str">
        <f t="shared" si="124"/>
        <v/>
      </c>
      <c r="M466" s="59" t="s">
        <v>13</v>
      </c>
      <c r="N466" s="70"/>
      <c r="O466" s="131" t="str">
        <f t="shared" si="125"/>
        <v/>
      </c>
      <c r="P466" s="50" t="str">
        <f t="shared" si="135"/>
        <v/>
      </c>
      <c r="Q466" s="55">
        <f t="shared" ca="1" si="131"/>
        <v>0</v>
      </c>
      <c r="R466" s="52">
        <f t="shared" si="132"/>
        <v>0</v>
      </c>
      <c r="S466" s="6" t="str">
        <f t="shared" ca="1" si="126"/>
        <v/>
      </c>
      <c r="T466" s="55">
        <f t="shared" ca="1" si="127"/>
        <v>0</v>
      </c>
      <c r="U466" s="55">
        <f t="shared" ca="1" si="133"/>
        <v>0</v>
      </c>
      <c r="V466" s="69"/>
      <c r="W466" s="52">
        <f t="shared" si="128"/>
        <v>0</v>
      </c>
      <c r="X466" s="55">
        <f t="shared" ca="1" si="129"/>
        <v>0</v>
      </c>
      <c r="Y466" s="71"/>
      <c r="Z466" s="7"/>
      <c r="AA466" s="58">
        <f t="shared" ca="1" si="134"/>
        <v>0</v>
      </c>
    </row>
    <row r="467" spans="1:27" x14ac:dyDescent="0.25">
      <c r="A467" s="5">
        <v>462</v>
      </c>
      <c r="B467" s="135"/>
      <c r="C467" s="133"/>
      <c r="D467" s="133"/>
      <c r="E467" s="134"/>
      <c r="F467" s="56">
        <f t="shared" ca="1" si="121"/>
        <v>0</v>
      </c>
      <c r="G467" s="136"/>
      <c r="H467" s="6" t="str">
        <f t="shared" ca="1" si="122"/>
        <v/>
      </c>
      <c r="I467" s="55">
        <f t="shared" ca="1" si="123"/>
        <v>0</v>
      </c>
      <c r="J467" s="137"/>
      <c r="K467" s="53" t="str">
        <f t="shared" si="130"/>
        <v/>
      </c>
      <c r="L467" s="51" t="str">
        <f t="shared" si="124"/>
        <v/>
      </c>
      <c r="M467" s="59" t="s">
        <v>13</v>
      </c>
      <c r="N467" s="70"/>
      <c r="O467" s="131" t="str">
        <f t="shared" si="125"/>
        <v/>
      </c>
      <c r="P467" s="50" t="str">
        <f t="shared" si="135"/>
        <v/>
      </c>
      <c r="Q467" s="55">
        <f t="shared" ca="1" si="131"/>
        <v>0</v>
      </c>
      <c r="R467" s="52">
        <f t="shared" si="132"/>
        <v>0</v>
      </c>
      <c r="S467" s="6" t="str">
        <f t="shared" ca="1" si="126"/>
        <v/>
      </c>
      <c r="T467" s="55">
        <f t="shared" ca="1" si="127"/>
        <v>0</v>
      </c>
      <c r="U467" s="55">
        <f t="shared" ca="1" si="133"/>
        <v>0</v>
      </c>
      <c r="V467" s="69"/>
      <c r="W467" s="52">
        <f t="shared" si="128"/>
        <v>0</v>
      </c>
      <c r="X467" s="55">
        <f t="shared" ca="1" si="129"/>
        <v>0</v>
      </c>
      <c r="Y467" s="71"/>
      <c r="Z467" s="7"/>
      <c r="AA467" s="58">
        <f t="shared" ca="1" si="134"/>
        <v>0</v>
      </c>
    </row>
    <row r="468" spans="1:27" x14ac:dyDescent="0.25">
      <c r="A468" s="5">
        <v>463</v>
      </c>
      <c r="B468" s="135"/>
      <c r="C468" s="133"/>
      <c r="D468" s="133"/>
      <c r="E468" s="134"/>
      <c r="F468" s="56">
        <f t="shared" ca="1" si="121"/>
        <v>0</v>
      </c>
      <c r="G468" s="136"/>
      <c r="H468" s="6" t="str">
        <f t="shared" ca="1" si="122"/>
        <v/>
      </c>
      <c r="I468" s="55">
        <f t="shared" ca="1" si="123"/>
        <v>0</v>
      </c>
      <c r="J468" s="137"/>
      <c r="K468" s="53" t="str">
        <f t="shared" si="130"/>
        <v/>
      </c>
      <c r="L468" s="51" t="str">
        <f t="shared" si="124"/>
        <v/>
      </c>
      <c r="M468" s="59" t="s">
        <v>13</v>
      </c>
      <c r="N468" s="70"/>
      <c r="O468" s="131" t="str">
        <f t="shared" si="125"/>
        <v/>
      </c>
      <c r="P468" s="50" t="str">
        <f t="shared" si="135"/>
        <v/>
      </c>
      <c r="Q468" s="55">
        <f t="shared" ca="1" si="131"/>
        <v>0</v>
      </c>
      <c r="R468" s="52">
        <f t="shared" si="132"/>
        <v>0</v>
      </c>
      <c r="S468" s="6" t="str">
        <f t="shared" ca="1" si="126"/>
        <v/>
      </c>
      <c r="T468" s="55">
        <f t="shared" ca="1" si="127"/>
        <v>0</v>
      </c>
      <c r="U468" s="55">
        <f t="shared" ca="1" si="133"/>
        <v>0</v>
      </c>
      <c r="V468" s="69"/>
      <c r="W468" s="52">
        <f t="shared" si="128"/>
        <v>0</v>
      </c>
      <c r="X468" s="55">
        <f t="shared" ca="1" si="129"/>
        <v>0</v>
      </c>
      <c r="Y468" s="71"/>
      <c r="Z468" s="7"/>
      <c r="AA468" s="58">
        <f t="shared" ca="1" si="134"/>
        <v>0</v>
      </c>
    </row>
    <row r="469" spans="1:27" x14ac:dyDescent="0.25">
      <c r="A469" s="5">
        <v>464</v>
      </c>
      <c r="B469" s="135"/>
      <c r="C469" s="133"/>
      <c r="D469" s="133"/>
      <c r="E469" s="134"/>
      <c r="F469" s="56">
        <f t="shared" ca="1" si="121"/>
        <v>0</v>
      </c>
      <c r="G469" s="136"/>
      <c r="H469" s="6" t="str">
        <f t="shared" ca="1" si="122"/>
        <v/>
      </c>
      <c r="I469" s="55">
        <f t="shared" ca="1" si="123"/>
        <v>0</v>
      </c>
      <c r="J469" s="137"/>
      <c r="K469" s="53" t="str">
        <f t="shared" si="130"/>
        <v/>
      </c>
      <c r="L469" s="51" t="str">
        <f t="shared" si="124"/>
        <v/>
      </c>
      <c r="M469" s="59" t="s">
        <v>13</v>
      </c>
      <c r="N469" s="70"/>
      <c r="O469" s="131" t="str">
        <f t="shared" si="125"/>
        <v/>
      </c>
      <c r="P469" s="50" t="str">
        <f t="shared" si="135"/>
        <v/>
      </c>
      <c r="Q469" s="55">
        <f t="shared" ca="1" si="131"/>
        <v>0</v>
      </c>
      <c r="R469" s="52">
        <f t="shared" si="132"/>
        <v>0</v>
      </c>
      <c r="S469" s="6" t="str">
        <f t="shared" ca="1" si="126"/>
        <v/>
      </c>
      <c r="T469" s="55">
        <f t="shared" ca="1" si="127"/>
        <v>0</v>
      </c>
      <c r="U469" s="55">
        <f t="shared" ca="1" si="133"/>
        <v>0</v>
      </c>
      <c r="V469" s="69"/>
      <c r="W469" s="52">
        <f t="shared" si="128"/>
        <v>0</v>
      </c>
      <c r="X469" s="55">
        <f t="shared" ca="1" si="129"/>
        <v>0</v>
      </c>
      <c r="Y469" s="71"/>
      <c r="Z469" s="7"/>
      <c r="AA469" s="58">
        <f t="shared" ca="1" si="134"/>
        <v>0</v>
      </c>
    </row>
    <row r="470" spans="1:27" x14ac:dyDescent="0.25">
      <c r="A470" s="5">
        <v>465</v>
      </c>
      <c r="B470" s="135"/>
      <c r="C470" s="133"/>
      <c r="D470" s="133"/>
      <c r="E470" s="134"/>
      <c r="F470" s="56">
        <f t="shared" ca="1" si="116"/>
        <v>0</v>
      </c>
      <c r="G470" s="136"/>
      <c r="H470" s="6" t="str">
        <f t="shared" ca="1" si="117"/>
        <v/>
      </c>
      <c r="I470" s="55">
        <f t="shared" ca="1" si="94"/>
        <v>0</v>
      </c>
      <c r="J470" s="137"/>
      <c r="K470" s="53" t="str">
        <f t="shared" si="130"/>
        <v/>
      </c>
      <c r="L470" s="51" t="str">
        <f t="shared" ref="L470:L491" si="136">IF(ISBLANK(D470),"",D470)</f>
        <v/>
      </c>
      <c r="M470" s="59" t="s">
        <v>13</v>
      </c>
      <c r="N470" s="70"/>
      <c r="O470" s="131" t="str">
        <f t="shared" ref="O470:O491" si="137">IF(ISBLANK(B470),"",B470)</f>
        <v/>
      </c>
      <c r="P470" s="50" t="str">
        <f t="shared" si="135"/>
        <v/>
      </c>
      <c r="Q470" s="55">
        <f t="shared" ca="1" si="131"/>
        <v>0</v>
      </c>
      <c r="R470" s="52">
        <f t="shared" si="132"/>
        <v>0</v>
      </c>
      <c r="S470" s="6" t="str">
        <f t="shared" ca="1" si="118"/>
        <v/>
      </c>
      <c r="T470" s="55">
        <f t="shared" ref="T470:T491" ca="1" si="138">R470*Q470</f>
        <v>0</v>
      </c>
      <c r="U470" s="55">
        <f t="shared" ca="1" si="133"/>
        <v>0</v>
      </c>
      <c r="V470" s="69"/>
      <c r="W470" s="52">
        <f t="shared" si="119"/>
        <v>0</v>
      </c>
      <c r="X470" s="55">
        <f t="shared" ca="1" si="120"/>
        <v>0</v>
      </c>
      <c r="Y470" s="71"/>
      <c r="Z470" s="7"/>
      <c r="AA470" s="58">
        <f t="shared" ca="1" si="134"/>
        <v>0</v>
      </c>
    </row>
    <row r="471" spans="1:27" x14ac:dyDescent="0.25">
      <c r="A471" s="5">
        <v>466</v>
      </c>
      <c r="B471" s="135"/>
      <c r="C471" s="133"/>
      <c r="D471" s="133"/>
      <c r="E471" s="134"/>
      <c r="F471" s="56">
        <f t="shared" ca="1" si="116"/>
        <v>0</v>
      </c>
      <c r="G471" s="136"/>
      <c r="H471" s="6" t="str">
        <f t="shared" ca="1" si="117"/>
        <v/>
      </c>
      <c r="I471" s="55">
        <f t="shared" ca="1" si="94"/>
        <v>0</v>
      </c>
      <c r="J471" s="137"/>
      <c r="K471" s="53" t="str">
        <f t="shared" si="130"/>
        <v/>
      </c>
      <c r="L471" s="51" t="str">
        <f t="shared" si="136"/>
        <v/>
      </c>
      <c r="M471" s="59" t="s">
        <v>13</v>
      </c>
      <c r="N471" s="70"/>
      <c r="O471" s="131" t="str">
        <f t="shared" si="137"/>
        <v/>
      </c>
      <c r="P471" s="50" t="str">
        <f t="shared" si="135"/>
        <v/>
      </c>
      <c r="Q471" s="55">
        <f t="shared" ca="1" si="131"/>
        <v>0</v>
      </c>
      <c r="R471" s="52">
        <f t="shared" si="132"/>
        <v>0</v>
      </c>
      <c r="S471" s="6" t="str">
        <f t="shared" ca="1" si="118"/>
        <v/>
      </c>
      <c r="T471" s="55">
        <f t="shared" ca="1" si="138"/>
        <v>0</v>
      </c>
      <c r="U471" s="55">
        <f t="shared" ca="1" si="133"/>
        <v>0</v>
      </c>
      <c r="V471" s="69"/>
      <c r="W471" s="52">
        <f t="shared" si="119"/>
        <v>0</v>
      </c>
      <c r="X471" s="55">
        <f t="shared" ca="1" si="120"/>
        <v>0</v>
      </c>
      <c r="Y471" s="71"/>
      <c r="Z471" s="7"/>
      <c r="AA471" s="58">
        <f t="shared" ca="1" si="134"/>
        <v>0</v>
      </c>
    </row>
    <row r="472" spans="1:27" x14ac:dyDescent="0.25">
      <c r="A472" s="5">
        <v>467</v>
      </c>
      <c r="B472" s="135"/>
      <c r="C472" s="133"/>
      <c r="D472" s="133"/>
      <c r="E472" s="134"/>
      <c r="F472" s="56">
        <f t="shared" ca="1" si="116"/>
        <v>0</v>
      </c>
      <c r="G472" s="136"/>
      <c r="H472" s="6" t="str">
        <f t="shared" ca="1" si="117"/>
        <v/>
      </c>
      <c r="I472" s="55">
        <f t="shared" ca="1" si="94"/>
        <v>0</v>
      </c>
      <c r="J472" s="137"/>
      <c r="K472" s="53" t="str">
        <f t="shared" si="130"/>
        <v/>
      </c>
      <c r="L472" s="51" t="str">
        <f t="shared" si="136"/>
        <v/>
      </c>
      <c r="M472" s="59" t="s">
        <v>13</v>
      </c>
      <c r="N472" s="70"/>
      <c r="O472" s="131" t="str">
        <f t="shared" si="137"/>
        <v/>
      </c>
      <c r="P472" s="50" t="str">
        <f t="shared" si="135"/>
        <v/>
      </c>
      <c r="Q472" s="55">
        <f t="shared" ca="1" si="131"/>
        <v>0</v>
      </c>
      <c r="R472" s="52">
        <f t="shared" si="132"/>
        <v>0</v>
      </c>
      <c r="S472" s="6" t="str">
        <f t="shared" ca="1" si="118"/>
        <v/>
      </c>
      <c r="T472" s="55">
        <f t="shared" ca="1" si="138"/>
        <v>0</v>
      </c>
      <c r="U472" s="55">
        <f t="shared" ca="1" si="133"/>
        <v>0</v>
      </c>
      <c r="V472" s="69"/>
      <c r="W472" s="52">
        <f t="shared" si="119"/>
        <v>0</v>
      </c>
      <c r="X472" s="55">
        <f t="shared" ca="1" si="120"/>
        <v>0</v>
      </c>
      <c r="Y472" s="71"/>
      <c r="Z472" s="7"/>
      <c r="AA472" s="58">
        <f t="shared" ca="1" si="134"/>
        <v>0</v>
      </c>
    </row>
    <row r="473" spans="1:27" x14ac:dyDescent="0.25">
      <c r="A473" s="5">
        <v>468</v>
      </c>
      <c r="B473" s="135"/>
      <c r="C473" s="133"/>
      <c r="D473" s="133"/>
      <c r="E473" s="134"/>
      <c r="F473" s="56">
        <f t="shared" ca="1" si="116"/>
        <v>0</v>
      </c>
      <c r="G473" s="136"/>
      <c r="H473" s="6" t="str">
        <f t="shared" ca="1" si="117"/>
        <v/>
      </c>
      <c r="I473" s="55">
        <f t="shared" ref="I473:I491" ca="1" si="139">F473*G473</f>
        <v>0</v>
      </c>
      <c r="J473" s="137"/>
      <c r="K473" s="53" t="str">
        <f t="shared" si="130"/>
        <v/>
      </c>
      <c r="L473" s="51" t="str">
        <f t="shared" si="136"/>
        <v/>
      </c>
      <c r="M473" s="59" t="s">
        <v>13</v>
      </c>
      <c r="N473" s="70"/>
      <c r="O473" s="131" t="str">
        <f t="shared" si="137"/>
        <v/>
      </c>
      <c r="P473" s="50" t="str">
        <f t="shared" si="135"/>
        <v/>
      </c>
      <c r="Q473" s="55">
        <f t="shared" ca="1" si="131"/>
        <v>0</v>
      </c>
      <c r="R473" s="52">
        <f t="shared" si="132"/>
        <v>0</v>
      </c>
      <c r="S473" s="6" t="str">
        <f t="shared" ca="1" si="118"/>
        <v/>
      </c>
      <c r="T473" s="55">
        <f t="shared" ca="1" si="138"/>
        <v>0</v>
      </c>
      <c r="U473" s="55">
        <f t="shared" ca="1" si="133"/>
        <v>0</v>
      </c>
      <c r="V473" s="69"/>
      <c r="W473" s="52">
        <f t="shared" si="119"/>
        <v>0</v>
      </c>
      <c r="X473" s="55">
        <f t="shared" ca="1" si="120"/>
        <v>0</v>
      </c>
      <c r="Y473" s="71"/>
      <c r="Z473" s="7"/>
      <c r="AA473" s="58">
        <f t="shared" ca="1" si="134"/>
        <v>0</v>
      </c>
    </row>
    <row r="474" spans="1:27" x14ac:dyDescent="0.25">
      <c r="A474" s="5">
        <v>469</v>
      </c>
      <c r="B474" s="135"/>
      <c r="C474" s="133"/>
      <c r="D474" s="133"/>
      <c r="E474" s="134"/>
      <c r="F474" s="56">
        <f t="shared" ca="1" si="116"/>
        <v>0</v>
      </c>
      <c r="G474" s="136"/>
      <c r="H474" s="6" t="str">
        <f t="shared" ca="1" si="117"/>
        <v/>
      </c>
      <c r="I474" s="55">
        <f t="shared" ca="1" si="139"/>
        <v>0</v>
      </c>
      <c r="J474" s="137"/>
      <c r="K474" s="53" t="str">
        <f t="shared" si="130"/>
        <v/>
      </c>
      <c r="L474" s="51" t="str">
        <f t="shared" si="136"/>
        <v/>
      </c>
      <c r="M474" s="59" t="s">
        <v>13</v>
      </c>
      <c r="N474" s="70"/>
      <c r="O474" s="131" t="str">
        <f t="shared" si="137"/>
        <v/>
      </c>
      <c r="P474" s="50" t="str">
        <f t="shared" si="135"/>
        <v/>
      </c>
      <c r="Q474" s="55">
        <f t="shared" ca="1" si="131"/>
        <v>0</v>
      </c>
      <c r="R474" s="52">
        <f t="shared" si="132"/>
        <v>0</v>
      </c>
      <c r="S474" s="6" t="str">
        <f t="shared" ca="1" si="118"/>
        <v/>
      </c>
      <c r="T474" s="55">
        <f t="shared" ca="1" si="138"/>
        <v>0</v>
      </c>
      <c r="U474" s="55">
        <f t="shared" ca="1" si="133"/>
        <v>0</v>
      </c>
      <c r="V474" s="69"/>
      <c r="W474" s="52">
        <f t="shared" si="119"/>
        <v>0</v>
      </c>
      <c r="X474" s="55">
        <f t="shared" ca="1" si="120"/>
        <v>0</v>
      </c>
      <c r="Y474" s="71"/>
      <c r="Z474" s="7"/>
      <c r="AA474" s="58">
        <f t="shared" ca="1" si="134"/>
        <v>0</v>
      </c>
    </row>
    <row r="475" spans="1:27" x14ac:dyDescent="0.25">
      <c r="A475" s="5">
        <v>470</v>
      </c>
      <c r="B475" s="135"/>
      <c r="C475" s="133"/>
      <c r="D475" s="133"/>
      <c r="E475" s="134"/>
      <c r="F475" s="56">
        <f t="shared" ca="1" si="116"/>
        <v>0</v>
      </c>
      <c r="G475" s="136"/>
      <c r="H475" s="6" t="str">
        <f t="shared" ca="1" si="117"/>
        <v/>
      </c>
      <c r="I475" s="55">
        <f t="shared" ca="1" si="139"/>
        <v>0</v>
      </c>
      <c r="J475" s="137"/>
      <c r="K475" s="53" t="str">
        <f t="shared" si="130"/>
        <v/>
      </c>
      <c r="L475" s="51" t="str">
        <f t="shared" si="136"/>
        <v/>
      </c>
      <c r="M475" s="59" t="s">
        <v>13</v>
      </c>
      <c r="N475" s="70"/>
      <c r="O475" s="131" t="str">
        <f t="shared" si="137"/>
        <v/>
      </c>
      <c r="P475" s="50" t="str">
        <f t="shared" si="135"/>
        <v/>
      </c>
      <c r="Q475" s="55">
        <f t="shared" ca="1" si="131"/>
        <v>0</v>
      </c>
      <c r="R475" s="52">
        <f t="shared" si="132"/>
        <v>0</v>
      </c>
      <c r="S475" s="6" t="str">
        <f t="shared" ca="1" si="118"/>
        <v/>
      </c>
      <c r="T475" s="55">
        <f t="shared" ca="1" si="138"/>
        <v>0</v>
      </c>
      <c r="U475" s="55">
        <f t="shared" ca="1" si="133"/>
        <v>0</v>
      </c>
      <c r="V475" s="69"/>
      <c r="W475" s="52">
        <f t="shared" si="119"/>
        <v>0</v>
      </c>
      <c r="X475" s="55">
        <f t="shared" ca="1" si="120"/>
        <v>0</v>
      </c>
      <c r="Y475" s="71"/>
      <c r="Z475" s="7"/>
      <c r="AA475" s="58">
        <f t="shared" ca="1" si="134"/>
        <v>0</v>
      </c>
    </row>
    <row r="476" spans="1:27" x14ac:dyDescent="0.25">
      <c r="A476" s="5">
        <v>471</v>
      </c>
      <c r="B476" s="135"/>
      <c r="C476" s="133"/>
      <c r="D476" s="133"/>
      <c r="E476" s="134"/>
      <c r="F476" s="56">
        <f t="shared" ca="1" si="116"/>
        <v>0</v>
      </c>
      <c r="G476" s="136"/>
      <c r="H476" s="6" t="str">
        <f t="shared" ca="1" si="117"/>
        <v/>
      </c>
      <c r="I476" s="55">
        <f t="shared" ca="1" si="139"/>
        <v>0</v>
      </c>
      <c r="J476" s="137"/>
      <c r="K476" s="53" t="str">
        <f t="shared" si="130"/>
        <v/>
      </c>
      <c r="L476" s="51" t="str">
        <f t="shared" si="136"/>
        <v/>
      </c>
      <c r="M476" s="59" t="s">
        <v>13</v>
      </c>
      <c r="N476" s="70"/>
      <c r="O476" s="131" t="str">
        <f t="shared" si="137"/>
        <v/>
      </c>
      <c r="P476" s="50" t="str">
        <f t="shared" si="135"/>
        <v/>
      </c>
      <c r="Q476" s="55">
        <f t="shared" ca="1" si="131"/>
        <v>0</v>
      </c>
      <c r="R476" s="52">
        <f t="shared" si="132"/>
        <v>0</v>
      </c>
      <c r="S476" s="6" t="str">
        <f t="shared" ca="1" si="118"/>
        <v/>
      </c>
      <c r="T476" s="55">
        <f t="shared" ca="1" si="138"/>
        <v>0</v>
      </c>
      <c r="U476" s="55">
        <f t="shared" ca="1" si="133"/>
        <v>0</v>
      </c>
      <c r="V476" s="69"/>
      <c r="W476" s="52">
        <f t="shared" si="119"/>
        <v>0</v>
      </c>
      <c r="X476" s="55">
        <f t="shared" ca="1" si="120"/>
        <v>0</v>
      </c>
      <c r="Y476" s="71"/>
      <c r="Z476" s="7"/>
      <c r="AA476" s="58">
        <f t="shared" ca="1" si="134"/>
        <v>0</v>
      </c>
    </row>
    <row r="477" spans="1:27" x14ac:dyDescent="0.25">
      <c r="A477" s="5">
        <v>472</v>
      </c>
      <c r="B477" s="135"/>
      <c r="C477" s="133"/>
      <c r="D477" s="133"/>
      <c r="E477" s="134"/>
      <c r="F477" s="56">
        <f t="shared" ca="1" si="116"/>
        <v>0</v>
      </c>
      <c r="G477" s="136"/>
      <c r="H477" s="6" t="str">
        <f t="shared" ca="1" si="117"/>
        <v/>
      </c>
      <c r="I477" s="55">
        <f t="shared" ca="1" si="139"/>
        <v>0</v>
      </c>
      <c r="J477" s="137"/>
      <c r="K477" s="53" t="str">
        <f t="shared" si="130"/>
        <v/>
      </c>
      <c r="L477" s="51" t="str">
        <f t="shared" si="136"/>
        <v/>
      </c>
      <c r="M477" s="59" t="s">
        <v>13</v>
      </c>
      <c r="N477" s="70"/>
      <c r="O477" s="131" t="str">
        <f t="shared" si="137"/>
        <v/>
      </c>
      <c r="P477" s="50" t="str">
        <f t="shared" si="135"/>
        <v/>
      </c>
      <c r="Q477" s="55">
        <f t="shared" ca="1" si="131"/>
        <v>0</v>
      </c>
      <c r="R477" s="52">
        <f t="shared" si="132"/>
        <v>0</v>
      </c>
      <c r="S477" s="6" t="str">
        <f t="shared" ca="1" si="118"/>
        <v/>
      </c>
      <c r="T477" s="55">
        <f t="shared" ca="1" si="138"/>
        <v>0</v>
      </c>
      <c r="U477" s="55">
        <f t="shared" ca="1" si="133"/>
        <v>0</v>
      </c>
      <c r="V477" s="69"/>
      <c r="W477" s="52">
        <f t="shared" si="119"/>
        <v>0</v>
      </c>
      <c r="X477" s="55">
        <f t="shared" ca="1" si="120"/>
        <v>0</v>
      </c>
      <c r="Y477" s="71"/>
      <c r="Z477" s="7"/>
      <c r="AA477" s="58">
        <f t="shared" ca="1" si="134"/>
        <v>0</v>
      </c>
    </row>
    <row r="478" spans="1:27" x14ac:dyDescent="0.25">
      <c r="A478" s="5">
        <v>473</v>
      </c>
      <c r="B478" s="135"/>
      <c r="C478" s="133"/>
      <c r="D478" s="133"/>
      <c r="E478" s="134"/>
      <c r="F478" s="56">
        <f t="shared" ca="1" si="116"/>
        <v>0</v>
      </c>
      <c r="G478" s="136"/>
      <c r="H478" s="6" t="str">
        <f t="shared" ca="1" si="117"/>
        <v/>
      </c>
      <c r="I478" s="55">
        <f t="shared" ca="1" si="139"/>
        <v>0</v>
      </c>
      <c r="J478" s="137"/>
      <c r="K478" s="53" t="str">
        <f t="shared" si="130"/>
        <v/>
      </c>
      <c r="L478" s="51" t="str">
        <f t="shared" si="136"/>
        <v/>
      </c>
      <c r="M478" s="59" t="s">
        <v>13</v>
      </c>
      <c r="N478" s="70"/>
      <c r="O478" s="131" t="str">
        <f t="shared" si="137"/>
        <v/>
      </c>
      <c r="P478" s="50" t="str">
        <f t="shared" si="135"/>
        <v/>
      </c>
      <c r="Q478" s="55">
        <f t="shared" ca="1" si="131"/>
        <v>0</v>
      </c>
      <c r="R478" s="52">
        <f t="shared" si="132"/>
        <v>0</v>
      </c>
      <c r="S478" s="6" t="str">
        <f t="shared" ca="1" si="118"/>
        <v/>
      </c>
      <c r="T478" s="55">
        <f t="shared" ca="1" si="138"/>
        <v>0</v>
      </c>
      <c r="U478" s="55">
        <f t="shared" ca="1" si="133"/>
        <v>0</v>
      </c>
      <c r="V478" s="69"/>
      <c r="W478" s="52">
        <f t="shared" si="119"/>
        <v>0</v>
      </c>
      <c r="X478" s="55">
        <f t="shared" ca="1" si="120"/>
        <v>0</v>
      </c>
      <c r="Y478" s="71"/>
      <c r="Z478" s="7"/>
      <c r="AA478" s="58">
        <f t="shared" ca="1" si="134"/>
        <v>0</v>
      </c>
    </row>
    <row r="479" spans="1:27" x14ac:dyDescent="0.25">
      <c r="A479" s="5">
        <v>474</v>
      </c>
      <c r="B479" s="135"/>
      <c r="C479" s="133"/>
      <c r="D479" s="133"/>
      <c r="E479" s="134"/>
      <c r="F479" s="56">
        <f t="shared" ca="1" si="116"/>
        <v>0</v>
      </c>
      <c r="G479" s="136"/>
      <c r="H479" s="6" t="str">
        <f t="shared" ca="1" si="117"/>
        <v/>
      </c>
      <c r="I479" s="55">
        <f t="shared" ca="1" si="139"/>
        <v>0</v>
      </c>
      <c r="J479" s="137"/>
      <c r="K479" s="53" t="str">
        <f t="shared" si="130"/>
        <v/>
      </c>
      <c r="L479" s="51" t="str">
        <f t="shared" si="136"/>
        <v/>
      </c>
      <c r="M479" s="59" t="s">
        <v>13</v>
      </c>
      <c r="N479" s="70"/>
      <c r="O479" s="131" t="str">
        <f t="shared" si="137"/>
        <v/>
      </c>
      <c r="P479" s="50" t="str">
        <f t="shared" si="135"/>
        <v/>
      </c>
      <c r="Q479" s="55">
        <f t="shared" ca="1" si="131"/>
        <v>0</v>
      </c>
      <c r="R479" s="52">
        <f t="shared" si="132"/>
        <v>0</v>
      </c>
      <c r="S479" s="6" t="str">
        <f t="shared" ca="1" si="118"/>
        <v/>
      </c>
      <c r="T479" s="55">
        <f t="shared" ca="1" si="138"/>
        <v>0</v>
      </c>
      <c r="U479" s="55">
        <f t="shared" ca="1" si="133"/>
        <v>0</v>
      </c>
      <c r="V479" s="69"/>
      <c r="W479" s="52">
        <f t="shared" si="119"/>
        <v>0</v>
      </c>
      <c r="X479" s="55">
        <f t="shared" ca="1" si="120"/>
        <v>0</v>
      </c>
      <c r="Y479" s="71"/>
      <c r="Z479" s="7"/>
      <c r="AA479" s="58">
        <f t="shared" ca="1" si="134"/>
        <v>0</v>
      </c>
    </row>
    <row r="480" spans="1:27" x14ac:dyDescent="0.25">
      <c r="A480" s="5">
        <v>475</v>
      </c>
      <c r="B480" s="135"/>
      <c r="C480" s="133"/>
      <c r="D480" s="133"/>
      <c r="E480" s="134"/>
      <c r="F480" s="56">
        <f t="shared" ca="1" si="116"/>
        <v>0</v>
      </c>
      <c r="G480" s="136"/>
      <c r="H480" s="6" t="str">
        <f t="shared" ca="1" si="117"/>
        <v/>
      </c>
      <c r="I480" s="55">
        <f t="shared" ca="1" si="139"/>
        <v>0</v>
      </c>
      <c r="J480" s="137"/>
      <c r="K480" s="53" t="str">
        <f t="shared" si="130"/>
        <v/>
      </c>
      <c r="L480" s="51" t="str">
        <f t="shared" si="136"/>
        <v/>
      </c>
      <c r="M480" s="59" t="s">
        <v>13</v>
      </c>
      <c r="N480" s="70"/>
      <c r="O480" s="131" t="str">
        <f t="shared" si="137"/>
        <v/>
      </c>
      <c r="P480" s="50" t="str">
        <f t="shared" si="135"/>
        <v/>
      </c>
      <c r="Q480" s="55">
        <f t="shared" ca="1" si="131"/>
        <v>0</v>
      </c>
      <c r="R480" s="52">
        <f t="shared" si="132"/>
        <v>0</v>
      </c>
      <c r="S480" s="6" t="str">
        <f t="shared" ca="1" si="118"/>
        <v/>
      </c>
      <c r="T480" s="55">
        <f t="shared" ca="1" si="138"/>
        <v>0</v>
      </c>
      <c r="U480" s="55">
        <f t="shared" ca="1" si="133"/>
        <v>0</v>
      </c>
      <c r="V480" s="69"/>
      <c r="W480" s="52">
        <f t="shared" si="119"/>
        <v>0</v>
      </c>
      <c r="X480" s="55">
        <f t="shared" ca="1" si="120"/>
        <v>0</v>
      </c>
      <c r="Y480" s="71"/>
      <c r="Z480" s="7"/>
      <c r="AA480" s="58">
        <f t="shared" ca="1" si="134"/>
        <v>0</v>
      </c>
    </row>
    <row r="481" spans="1:27" x14ac:dyDescent="0.25">
      <c r="A481" s="5">
        <v>476</v>
      </c>
      <c r="B481" s="135"/>
      <c r="C481" s="133"/>
      <c r="D481" s="133"/>
      <c r="E481" s="134"/>
      <c r="F481" s="56">
        <f t="shared" ca="1" si="116"/>
        <v>0</v>
      </c>
      <c r="G481" s="136"/>
      <c r="H481" s="6" t="str">
        <f t="shared" ca="1" si="117"/>
        <v/>
      </c>
      <c r="I481" s="55">
        <f t="shared" ca="1" si="139"/>
        <v>0</v>
      </c>
      <c r="J481" s="137"/>
      <c r="K481" s="53" t="str">
        <f t="shared" si="130"/>
        <v/>
      </c>
      <c r="L481" s="51" t="str">
        <f t="shared" si="136"/>
        <v/>
      </c>
      <c r="M481" s="59" t="s">
        <v>13</v>
      </c>
      <c r="N481" s="70"/>
      <c r="O481" s="131" t="str">
        <f t="shared" si="137"/>
        <v/>
      </c>
      <c r="P481" s="50" t="str">
        <f t="shared" si="135"/>
        <v/>
      </c>
      <c r="Q481" s="55">
        <f t="shared" ca="1" si="131"/>
        <v>0</v>
      </c>
      <c r="R481" s="52">
        <f t="shared" si="132"/>
        <v>0</v>
      </c>
      <c r="S481" s="6" t="str">
        <f t="shared" ca="1" si="118"/>
        <v/>
      </c>
      <c r="T481" s="55">
        <f t="shared" ca="1" si="138"/>
        <v>0</v>
      </c>
      <c r="U481" s="55">
        <f t="shared" ca="1" si="133"/>
        <v>0</v>
      </c>
      <c r="V481" s="69"/>
      <c r="W481" s="52">
        <f t="shared" si="119"/>
        <v>0</v>
      </c>
      <c r="X481" s="55">
        <f t="shared" ca="1" si="120"/>
        <v>0</v>
      </c>
      <c r="Y481" s="71"/>
      <c r="Z481" s="7"/>
      <c r="AA481" s="58">
        <f t="shared" ca="1" si="134"/>
        <v>0</v>
      </c>
    </row>
    <row r="482" spans="1:27" x14ac:dyDescent="0.25">
      <c r="A482" s="5">
        <v>477</v>
      </c>
      <c r="B482" s="135"/>
      <c r="C482" s="133"/>
      <c r="D482" s="133"/>
      <c r="E482" s="134"/>
      <c r="F482" s="56">
        <f t="shared" ca="1" si="116"/>
        <v>0</v>
      </c>
      <c r="G482" s="136"/>
      <c r="H482" s="6" t="str">
        <f t="shared" ca="1" si="117"/>
        <v/>
      </c>
      <c r="I482" s="55">
        <f t="shared" ca="1" si="139"/>
        <v>0</v>
      </c>
      <c r="J482" s="137"/>
      <c r="K482" s="53" t="str">
        <f t="shared" si="130"/>
        <v/>
      </c>
      <c r="L482" s="51" t="str">
        <f t="shared" si="136"/>
        <v/>
      </c>
      <c r="M482" s="59" t="s">
        <v>13</v>
      </c>
      <c r="N482" s="70"/>
      <c r="O482" s="131" t="str">
        <f t="shared" si="137"/>
        <v/>
      </c>
      <c r="P482" s="50" t="str">
        <f t="shared" si="135"/>
        <v/>
      </c>
      <c r="Q482" s="55">
        <f t="shared" ca="1" si="131"/>
        <v>0</v>
      </c>
      <c r="R482" s="52">
        <f t="shared" si="132"/>
        <v>0</v>
      </c>
      <c r="S482" s="6" t="str">
        <f t="shared" ca="1" si="118"/>
        <v/>
      </c>
      <c r="T482" s="55">
        <f t="shared" ca="1" si="138"/>
        <v>0</v>
      </c>
      <c r="U482" s="55">
        <f t="shared" ca="1" si="133"/>
        <v>0</v>
      </c>
      <c r="V482" s="69"/>
      <c r="W482" s="52">
        <f t="shared" si="119"/>
        <v>0</v>
      </c>
      <c r="X482" s="55">
        <f t="shared" ca="1" si="120"/>
        <v>0</v>
      </c>
      <c r="Y482" s="71"/>
      <c r="Z482" s="7"/>
      <c r="AA482" s="58">
        <f t="shared" ca="1" si="134"/>
        <v>0</v>
      </c>
    </row>
    <row r="483" spans="1:27" x14ac:dyDescent="0.25">
      <c r="A483" s="5">
        <v>478</v>
      </c>
      <c r="B483" s="135"/>
      <c r="C483" s="133"/>
      <c r="D483" s="133"/>
      <c r="E483" s="134"/>
      <c r="F483" s="56">
        <f t="shared" ca="1" si="116"/>
        <v>0</v>
      </c>
      <c r="G483" s="136"/>
      <c r="H483" s="6" t="str">
        <f t="shared" ca="1" si="117"/>
        <v/>
      </c>
      <c r="I483" s="55">
        <f t="shared" ca="1" si="139"/>
        <v>0</v>
      </c>
      <c r="J483" s="137"/>
      <c r="K483" s="53" t="str">
        <f t="shared" si="130"/>
        <v/>
      </c>
      <c r="L483" s="51" t="str">
        <f t="shared" si="136"/>
        <v/>
      </c>
      <c r="M483" s="59" t="s">
        <v>13</v>
      </c>
      <c r="N483" s="70"/>
      <c r="O483" s="131" t="str">
        <f t="shared" si="137"/>
        <v/>
      </c>
      <c r="P483" s="50" t="str">
        <f t="shared" si="135"/>
        <v/>
      </c>
      <c r="Q483" s="55">
        <f t="shared" ca="1" si="131"/>
        <v>0</v>
      </c>
      <c r="R483" s="52">
        <f t="shared" si="132"/>
        <v>0</v>
      </c>
      <c r="S483" s="6" t="str">
        <f t="shared" ca="1" si="118"/>
        <v/>
      </c>
      <c r="T483" s="55">
        <f t="shared" ca="1" si="138"/>
        <v>0</v>
      </c>
      <c r="U483" s="55">
        <f t="shared" ca="1" si="133"/>
        <v>0</v>
      </c>
      <c r="V483" s="69"/>
      <c r="W483" s="52">
        <f t="shared" si="119"/>
        <v>0</v>
      </c>
      <c r="X483" s="55">
        <f t="shared" ca="1" si="120"/>
        <v>0</v>
      </c>
      <c r="Y483" s="71"/>
      <c r="Z483" s="7"/>
      <c r="AA483" s="58">
        <f t="shared" ca="1" si="134"/>
        <v>0</v>
      </c>
    </row>
    <row r="484" spans="1:27" x14ac:dyDescent="0.25">
      <c r="A484" s="5">
        <v>479</v>
      </c>
      <c r="B484" s="135"/>
      <c r="C484" s="133"/>
      <c r="D484" s="133"/>
      <c r="E484" s="134"/>
      <c r="F484" s="56">
        <f t="shared" ca="1" si="116"/>
        <v>0</v>
      </c>
      <c r="G484" s="136"/>
      <c r="H484" s="6" t="str">
        <f t="shared" ca="1" si="117"/>
        <v/>
      </c>
      <c r="I484" s="55">
        <f t="shared" ca="1" si="139"/>
        <v>0</v>
      </c>
      <c r="J484" s="137"/>
      <c r="K484" s="53" t="str">
        <f t="shared" si="130"/>
        <v/>
      </c>
      <c r="L484" s="51" t="str">
        <f t="shared" si="136"/>
        <v/>
      </c>
      <c r="M484" s="59" t="s">
        <v>13</v>
      </c>
      <c r="N484" s="70"/>
      <c r="O484" s="131" t="str">
        <f t="shared" si="137"/>
        <v/>
      </c>
      <c r="P484" s="50" t="str">
        <f t="shared" si="135"/>
        <v/>
      </c>
      <c r="Q484" s="55">
        <f t="shared" ca="1" si="131"/>
        <v>0</v>
      </c>
      <c r="R484" s="52">
        <f t="shared" si="132"/>
        <v>0</v>
      </c>
      <c r="S484" s="6" t="str">
        <f t="shared" ca="1" si="118"/>
        <v/>
      </c>
      <c r="T484" s="55">
        <f t="shared" ca="1" si="138"/>
        <v>0</v>
      </c>
      <c r="U484" s="55">
        <f t="shared" ca="1" si="133"/>
        <v>0</v>
      </c>
      <c r="V484" s="69"/>
      <c r="W484" s="52">
        <f t="shared" si="119"/>
        <v>0</v>
      </c>
      <c r="X484" s="55">
        <f t="shared" ca="1" si="120"/>
        <v>0</v>
      </c>
      <c r="Y484" s="71"/>
      <c r="Z484" s="7"/>
      <c r="AA484" s="58">
        <f t="shared" ca="1" si="134"/>
        <v>0</v>
      </c>
    </row>
    <row r="485" spans="1:27" x14ac:dyDescent="0.25">
      <c r="A485" s="5">
        <v>480</v>
      </c>
      <c r="B485" s="135"/>
      <c r="C485" s="133"/>
      <c r="D485" s="133"/>
      <c r="E485" s="134"/>
      <c r="F485" s="56">
        <f t="shared" ca="1" si="116"/>
        <v>0</v>
      </c>
      <c r="G485" s="136"/>
      <c r="H485" s="6" t="str">
        <f t="shared" ca="1" si="117"/>
        <v/>
      </c>
      <c r="I485" s="55">
        <f t="shared" ca="1" si="139"/>
        <v>0</v>
      </c>
      <c r="J485" s="137"/>
      <c r="K485" s="53" t="str">
        <f t="shared" si="130"/>
        <v/>
      </c>
      <c r="L485" s="51" t="str">
        <f t="shared" si="136"/>
        <v/>
      </c>
      <c r="M485" s="59" t="s">
        <v>13</v>
      </c>
      <c r="N485" s="70"/>
      <c r="O485" s="131" t="str">
        <f t="shared" si="137"/>
        <v/>
      </c>
      <c r="P485" s="50" t="str">
        <f t="shared" si="135"/>
        <v/>
      </c>
      <c r="Q485" s="55">
        <f t="shared" ca="1" si="131"/>
        <v>0</v>
      </c>
      <c r="R485" s="52">
        <f t="shared" si="132"/>
        <v>0</v>
      </c>
      <c r="S485" s="6" t="str">
        <f t="shared" ca="1" si="118"/>
        <v/>
      </c>
      <c r="T485" s="55">
        <f t="shared" ca="1" si="138"/>
        <v>0</v>
      </c>
      <c r="U485" s="55">
        <f t="shared" ca="1" si="133"/>
        <v>0</v>
      </c>
      <c r="V485" s="69"/>
      <c r="W485" s="52">
        <f t="shared" si="119"/>
        <v>0</v>
      </c>
      <c r="X485" s="55">
        <f t="shared" ca="1" si="120"/>
        <v>0</v>
      </c>
      <c r="Y485" s="71"/>
      <c r="Z485" s="7"/>
      <c r="AA485" s="58">
        <f t="shared" ca="1" si="134"/>
        <v>0</v>
      </c>
    </row>
    <row r="486" spans="1:27" x14ac:dyDescent="0.25">
      <c r="A486" s="5">
        <v>481</v>
      </c>
      <c r="B486" s="135"/>
      <c r="C486" s="133"/>
      <c r="D486" s="133"/>
      <c r="E486" s="134"/>
      <c r="F486" s="56">
        <f t="shared" ca="1" si="116"/>
        <v>0</v>
      </c>
      <c r="G486" s="136"/>
      <c r="H486" s="6" t="str">
        <f t="shared" ca="1" si="117"/>
        <v/>
      </c>
      <c r="I486" s="55">
        <f t="shared" ca="1" si="139"/>
        <v>0</v>
      </c>
      <c r="J486" s="137"/>
      <c r="K486" s="53" t="str">
        <f t="shared" si="130"/>
        <v/>
      </c>
      <c r="L486" s="51" t="str">
        <f t="shared" si="136"/>
        <v/>
      </c>
      <c r="M486" s="59" t="s">
        <v>13</v>
      </c>
      <c r="N486" s="70"/>
      <c r="O486" s="131" t="str">
        <f t="shared" si="137"/>
        <v/>
      </c>
      <c r="P486" s="50" t="str">
        <f t="shared" si="135"/>
        <v/>
      </c>
      <c r="Q486" s="55">
        <f t="shared" ca="1" si="131"/>
        <v>0</v>
      </c>
      <c r="R486" s="52">
        <f t="shared" si="132"/>
        <v>0</v>
      </c>
      <c r="S486" s="6" t="str">
        <f t="shared" ca="1" si="118"/>
        <v/>
      </c>
      <c r="T486" s="55">
        <f t="shared" ca="1" si="138"/>
        <v>0</v>
      </c>
      <c r="U486" s="55">
        <f t="shared" ca="1" si="133"/>
        <v>0</v>
      </c>
      <c r="V486" s="69"/>
      <c r="W486" s="52">
        <f t="shared" si="119"/>
        <v>0</v>
      </c>
      <c r="X486" s="55">
        <f t="shared" ca="1" si="120"/>
        <v>0</v>
      </c>
      <c r="Y486" s="71"/>
      <c r="Z486" s="7"/>
      <c r="AA486" s="58">
        <f t="shared" ca="1" si="134"/>
        <v>0</v>
      </c>
    </row>
    <row r="487" spans="1:27" x14ac:dyDescent="0.25">
      <c r="A487" s="5">
        <v>482</v>
      </c>
      <c r="B487" s="135"/>
      <c r="C487" s="133"/>
      <c r="D487" s="133"/>
      <c r="E487" s="134"/>
      <c r="F487" s="56">
        <f t="shared" ca="1" si="116"/>
        <v>0</v>
      </c>
      <c r="G487" s="136"/>
      <c r="H487" s="6" t="str">
        <f t="shared" ca="1" si="117"/>
        <v/>
      </c>
      <c r="I487" s="55">
        <f t="shared" ca="1" si="139"/>
        <v>0</v>
      </c>
      <c r="J487" s="137"/>
      <c r="K487" s="53" t="str">
        <f t="shared" si="130"/>
        <v/>
      </c>
      <c r="L487" s="51" t="str">
        <f t="shared" si="136"/>
        <v/>
      </c>
      <c r="M487" s="59" t="s">
        <v>13</v>
      </c>
      <c r="N487" s="70"/>
      <c r="O487" s="131" t="str">
        <f t="shared" si="137"/>
        <v/>
      </c>
      <c r="P487" s="50" t="str">
        <f t="shared" si="135"/>
        <v/>
      </c>
      <c r="Q487" s="55">
        <f t="shared" ca="1" si="131"/>
        <v>0</v>
      </c>
      <c r="R487" s="52">
        <f t="shared" si="132"/>
        <v>0</v>
      </c>
      <c r="S487" s="6" t="str">
        <f t="shared" ca="1" si="118"/>
        <v/>
      </c>
      <c r="T487" s="55">
        <f t="shared" ca="1" si="138"/>
        <v>0</v>
      </c>
      <c r="U487" s="55">
        <f t="shared" ca="1" si="133"/>
        <v>0</v>
      </c>
      <c r="V487" s="69"/>
      <c r="W487" s="52">
        <f t="shared" si="119"/>
        <v>0</v>
      </c>
      <c r="X487" s="55">
        <f t="shared" ca="1" si="120"/>
        <v>0</v>
      </c>
      <c r="Y487" s="71"/>
      <c r="Z487" s="7"/>
      <c r="AA487" s="58">
        <f t="shared" ca="1" si="134"/>
        <v>0</v>
      </c>
    </row>
    <row r="488" spans="1:27" x14ac:dyDescent="0.25">
      <c r="A488" s="5">
        <v>483</v>
      </c>
      <c r="B488" s="135"/>
      <c r="C488" s="133"/>
      <c r="D488" s="133"/>
      <c r="E488" s="134"/>
      <c r="F488" s="56">
        <f t="shared" ca="1" si="116"/>
        <v>0</v>
      </c>
      <c r="G488" s="136"/>
      <c r="H488" s="6" t="str">
        <f t="shared" ca="1" si="117"/>
        <v/>
      </c>
      <c r="I488" s="55">
        <f t="shared" ca="1" si="139"/>
        <v>0</v>
      </c>
      <c r="J488" s="137"/>
      <c r="K488" s="53" t="str">
        <f t="shared" si="130"/>
        <v/>
      </c>
      <c r="L488" s="51" t="str">
        <f t="shared" si="136"/>
        <v/>
      </c>
      <c r="M488" s="59" t="s">
        <v>13</v>
      </c>
      <c r="N488" s="70"/>
      <c r="O488" s="131" t="str">
        <f t="shared" si="137"/>
        <v/>
      </c>
      <c r="P488" s="50" t="str">
        <f t="shared" si="135"/>
        <v/>
      </c>
      <c r="Q488" s="55">
        <f t="shared" ca="1" si="131"/>
        <v>0</v>
      </c>
      <c r="R488" s="52">
        <f t="shared" si="132"/>
        <v>0</v>
      </c>
      <c r="S488" s="6" t="str">
        <f t="shared" ca="1" si="118"/>
        <v/>
      </c>
      <c r="T488" s="55">
        <f t="shared" ca="1" si="138"/>
        <v>0</v>
      </c>
      <c r="U488" s="55">
        <f t="shared" ca="1" si="133"/>
        <v>0</v>
      </c>
      <c r="V488" s="69"/>
      <c r="W488" s="52">
        <f t="shared" si="119"/>
        <v>0</v>
      </c>
      <c r="X488" s="55">
        <f t="shared" ca="1" si="120"/>
        <v>0</v>
      </c>
      <c r="Y488" s="71"/>
      <c r="Z488" s="7"/>
      <c r="AA488" s="58">
        <f t="shared" ca="1" si="134"/>
        <v>0</v>
      </c>
    </row>
    <row r="489" spans="1:27" x14ac:dyDescent="0.25">
      <c r="A489" s="5">
        <v>484</v>
      </c>
      <c r="B489" s="135"/>
      <c r="C489" s="133"/>
      <c r="D489" s="133"/>
      <c r="E489" s="134"/>
      <c r="F489" s="56">
        <f t="shared" ca="1" si="116"/>
        <v>0</v>
      </c>
      <c r="G489" s="136"/>
      <c r="H489" s="6" t="str">
        <f t="shared" ca="1" si="117"/>
        <v/>
      </c>
      <c r="I489" s="55">
        <f t="shared" ca="1" si="139"/>
        <v>0</v>
      </c>
      <c r="J489" s="137"/>
      <c r="K489" s="53" t="str">
        <f t="shared" si="130"/>
        <v/>
      </c>
      <c r="L489" s="51" t="str">
        <f t="shared" si="136"/>
        <v/>
      </c>
      <c r="M489" s="59" t="s">
        <v>13</v>
      </c>
      <c r="N489" s="70"/>
      <c r="O489" s="131" t="str">
        <f t="shared" si="137"/>
        <v/>
      </c>
      <c r="P489" s="50" t="str">
        <f t="shared" si="135"/>
        <v/>
      </c>
      <c r="Q489" s="55">
        <f t="shared" ca="1" si="131"/>
        <v>0</v>
      </c>
      <c r="R489" s="52">
        <f t="shared" si="132"/>
        <v>0</v>
      </c>
      <c r="S489" s="6" t="str">
        <f t="shared" ca="1" si="118"/>
        <v/>
      </c>
      <c r="T489" s="55">
        <f t="shared" ca="1" si="138"/>
        <v>0</v>
      </c>
      <c r="U489" s="55">
        <f t="shared" ca="1" si="133"/>
        <v>0</v>
      </c>
      <c r="V489" s="69"/>
      <c r="W489" s="52">
        <f t="shared" si="119"/>
        <v>0</v>
      </c>
      <c r="X489" s="55">
        <f t="shared" ca="1" si="120"/>
        <v>0</v>
      </c>
      <c r="Y489" s="71"/>
      <c r="Z489" s="7"/>
      <c r="AA489" s="58">
        <f t="shared" ca="1" si="134"/>
        <v>0</v>
      </c>
    </row>
    <row r="490" spans="1:27" x14ac:dyDescent="0.25">
      <c r="A490" s="5">
        <v>485</v>
      </c>
      <c r="B490" s="135"/>
      <c r="C490" s="133"/>
      <c r="D490" s="133"/>
      <c r="E490" s="134"/>
      <c r="F490" s="56">
        <f t="shared" ca="1" si="116"/>
        <v>0</v>
      </c>
      <c r="G490" s="136"/>
      <c r="H490" s="6" t="str">
        <f t="shared" ca="1" si="117"/>
        <v/>
      </c>
      <c r="I490" s="55">
        <f t="shared" ca="1" si="139"/>
        <v>0</v>
      </c>
      <c r="J490" s="137"/>
      <c r="K490" s="53" t="str">
        <f t="shared" si="130"/>
        <v/>
      </c>
      <c r="L490" s="51" t="str">
        <f t="shared" si="136"/>
        <v/>
      </c>
      <c r="M490" s="59" t="s">
        <v>13</v>
      </c>
      <c r="N490" s="70"/>
      <c r="O490" s="131" t="str">
        <f t="shared" si="137"/>
        <v/>
      </c>
      <c r="P490" s="50" t="str">
        <f t="shared" si="135"/>
        <v/>
      </c>
      <c r="Q490" s="55">
        <f t="shared" ca="1" si="131"/>
        <v>0</v>
      </c>
      <c r="R490" s="52">
        <f t="shared" si="132"/>
        <v>0</v>
      </c>
      <c r="S490" s="6" t="str">
        <f t="shared" ca="1" si="118"/>
        <v/>
      </c>
      <c r="T490" s="55">
        <f t="shared" ca="1" si="138"/>
        <v>0</v>
      </c>
      <c r="U490" s="55">
        <f t="shared" ca="1" si="133"/>
        <v>0</v>
      </c>
      <c r="V490" s="69"/>
      <c r="W490" s="52">
        <f t="shared" si="119"/>
        <v>0</v>
      </c>
      <c r="X490" s="55">
        <f t="shared" ca="1" si="120"/>
        <v>0</v>
      </c>
      <c r="Y490" s="71"/>
      <c r="Z490" s="7"/>
      <c r="AA490" s="58">
        <f t="shared" ca="1" si="134"/>
        <v>0</v>
      </c>
    </row>
    <row r="491" spans="1:27" x14ac:dyDescent="0.25">
      <c r="A491" s="5">
        <v>486</v>
      </c>
      <c r="B491" s="135"/>
      <c r="C491" s="133"/>
      <c r="D491" s="133"/>
      <c r="E491" s="134"/>
      <c r="F491" s="56">
        <f t="shared" ref="F491" ca="1" si="140">IFERROR(VLOOKUP(E491,Liste_OCS,3,FALSE),0)</f>
        <v>0</v>
      </c>
      <c r="G491" s="136"/>
      <c r="H491" s="6" t="str">
        <f t="shared" ref="H491" ca="1" si="141">IFERROR(VLOOKUP(E491,Liste_OCS,2,FALSE),"")</f>
        <v/>
      </c>
      <c r="I491" s="55">
        <f t="shared" ca="1" si="139"/>
        <v>0</v>
      </c>
      <c r="J491" s="137"/>
      <c r="K491" s="53" t="str">
        <f t="shared" si="130"/>
        <v/>
      </c>
      <c r="L491" s="51" t="str">
        <f t="shared" si="136"/>
        <v/>
      </c>
      <c r="M491" s="59" t="s">
        <v>13</v>
      </c>
      <c r="N491" s="70"/>
      <c r="O491" s="131" t="str">
        <f t="shared" si="137"/>
        <v/>
      </c>
      <c r="P491" s="50" t="str">
        <f t="shared" si="135"/>
        <v/>
      </c>
      <c r="Q491" s="55">
        <f t="shared" ca="1" si="131"/>
        <v>0</v>
      </c>
      <c r="R491" s="52">
        <f t="shared" si="132"/>
        <v>0</v>
      </c>
      <c r="S491" s="6" t="str">
        <f t="shared" ref="S491" ca="1" si="142">IFERROR(VLOOKUP(P491,Liste_OCS,2,FALSE),"")</f>
        <v/>
      </c>
      <c r="T491" s="55">
        <f t="shared" ca="1" si="138"/>
        <v>0</v>
      </c>
      <c r="U491" s="55">
        <f t="shared" ca="1" si="133"/>
        <v>0</v>
      </c>
      <c r="V491" s="69"/>
      <c r="W491" s="52">
        <f t="shared" ref="W491" si="143">R491</f>
        <v>0</v>
      </c>
      <c r="X491" s="55">
        <f t="shared" ref="X491" ca="1" si="144">W491*Q491</f>
        <v>0</v>
      </c>
      <c r="Y491" s="71"/>
      <c r="Z491" s="7"/>
      <c r="AA491" s="58">
        <f t="shared" ca="1" si="134"/>
        <v>0</v>
      </c>
    </row>
    <row r="492" spans="1:27" x14ac:dyDescent="0.25">
      <c r="A492" s="5">
        <v>487</v>
      </c>
      <c r="B492" s="135"/>
      <c r="C492" s="133"/>
      <c r="D492" s="133"/>
      <c r="E492" s="134"/>
      <c r="F492" s="56">
        <f t="shared" ca="1" si="116"/>
        <v>0</v>
      </c>
      <c r="G492" s="136"/>
      <c r="H492" s="6" t="str">
        <f t="shared" ca="1" si="117"/>
        <v/>
      </c>
      <c r="I492" s="55">
        <f t="shared" ca="1" si="94"/>
        <v>0</v>
      </c>
      <c r="J492" s="137"/>
      <c r="K492" s="53" t="str">
        <f t="shared" si="130"/>
        <v/>
      </c>
      <c r="L492" s="51" t="str">
        <f t="shared" ref="L492:L505" si="145">IF(ISBLANK(D492),"",D492)</f>
        <v/>
      </c>
      <c r="M492" s="59" t="s">
        <v>13</v>
      </c>
      <c r="N492" s="70"/>
      <c r="O492" s="131" t="str">
        <f t="shared" ref="O492:O505" si="146">IF(ISBLANK(B492),"",B492)</f>
        <v/>
      </c>
      <c r="P492" s="50" t="str">
        <f t="shared" si="135"/>
        <v/>
      </c>
      <c r="Q492" s="55">
        <f t="shared" ca="1" si="131"/>
        <v>0</v>
      </c>
      <c r="R492" s="52">
        <f t="shared" si="132"/>
        <v>0</v>
      </c>
      <c r="S492" s="6" t="str">
        <f t="shared" ca="1" si="118"/>
        <v/>
      </c>
      <c r="T492" s="55">
        <f t="shared" ref="T492:T505" ca="1" si="147">R492*Q492</f>
        <v>0</v>
      </c>
      <c r="U492" s="55">
        <f t="shared" ca="1" si="133"/>
        <v>0</v>
      </c>
      <c r="V492" s="69"/>
      <c r="W492" s="52">
        <f t="shared" si="119"/>
        <v>0</v>
      </c>
      <c r="X492" s="55">
        <f t="shared" ca="1" si="120"/>
        <v>0</v>
      </c>
      <c r="Y492" s="71"/>
      <c r="Z492" s="7"/>
      <c r="AA492" s="58">
        <f t="shared" ca="1" si="134"/>
        <v>0</v>
      </c>
    </row>
    <row r="493" spans="1:27" x14ac:dyDescent="0.25">
      <c r="A493" s="5">
        <v>488</v>
      </c>
      <c r="B493" s="135"/>
      <c r="C493" s="133"/>
      <c r="D493" s="133"/>
      <c r="E493" s="134"/>
      <c r="F493" s="56">
        <f t="shared" ca="1" si="116"/>
        <v>0</v>
      </c>
      <c r="G493" s="136"/>
      <c r="H493" s="6" t="str">
        <f t="shared" ca="1" si="117"/>
        <v/>
      </c>
      <c r="I493" s="55">
        <f t="shared" ca="1" si="94"/>
        <v>0</v>
      </c>
      <c r="J493" s="137"/>
      <c r="K493" s="53" t="str">
        <f t="shared" si="130"/>
        <v/>
      </c>
      <c r="L493" s="51" t="str">
        <f t="shared" si="145"/>
        <v/>
      </c>
      <c r="M493" s="59" t="s">
        <v>13</v>
      </c>
      <c r="N493" s="70"/>
      <c r="O493" s="131" t="str">
        <f t="shared" si="146"/>
        <v/>
      </c>
      <c r="P493" s="50" t="str">
        <f t="shared" si="135"/>
        <v/>
      </c>
      <c r="Q493" s="55">
        <f t="shared" ca="1" si="131"/>
        <v>0</v>
      </c>
      <c r="R493" s="52">
        <f t="shared" si="132"/>
        <v>0</v>
      </c>
      <c r="S493" s="6" t="str">
        <f t="shared" ca="1" si="118"/>
        <v/>
      </c>
      <c r="T493" s="55">
        <f t="shared" ca="1" si="147"/>
        <v>0</v>
      </c>
      <c r="U493" s="55">
        <f t="shared" ca="1" si="133"/>
        <v>0</v>
      </c>
      <c r="V493" s="69"/>
      <c r="W493" s="52">
        <f t="shared" si="119"/>
        <v>0</v>
      </c>
      <c r="X493" s="55">
        <f t="shared" ca="1" si="120"/>
        <v>0</v>
      </c>
      <c r="Y493" s="71"/>
      <c r="Z493" s="7"/>
      <c r="AA493" s="58">
        <f t="shared" ca="1" si="134"/>
        <v>0</v>
      </c>
    </row>
    <row r="494" spans="1:27" x14ac:dyDescent="0.25">
      <c r="A494" s="5">
        <v>489</v>
      </c>
      <c r="B494" s="135"/>
      <c r="C494" s="133"/>
      <c r="D494" s="133"/>
      <c r="E494" s="134"/>
      <c r="F494" s="56">
        <f t="shared" ca="1" si="116"/>
        <v>0</v>
      </c>
      <c r="G494" s="136"/>
      <c r="H494" s="6" t="str">
        <f t="shared" ca="1" si="117"/>
        <v/>
      </c>
      <c r="I494" s="55">
        <f t="shared" ca="1" si="94"/>
        <v>0</v>
      </c>
      <c r="J494" s="137"/>
      <c r="K494" s="53" t="str">
        <f t="shared" si="130"/>
        <v/>
      </c>
      <c r="L494" s="51" t="str">
        <f t="shared" si="145"/>
        <v/>
      </c>
      <c r="M494" s="59" t="s">
        <v>13</v>
      </c>
      <c r="N494" s="70"/>
      <c r="O494" s="131" t="str">
        <f t="shared" si="146"/>
        <v/>
      </c>
      <c r="P494" s="50" t="str">
        <f t="shared" si="135"/>
        <v/>
      </c>
      <c r="Q494" s="55">
        <f t="shared" ca="1" si="131"/>
        <v>0</v>
      </c>
      <c r="R494" s="52">
        <f t="shared" si="132"/>
        <v>0</v>
      </c>
      <c r="S494" s="6" t="str">
        <f t="shared" ca="1" si="118"/>
        <v/>
      </c>
      <c r="T494" s="55">
        <f t="shared" ca="1" si="147"/>
        <v>0</v>
      </c>
      <c r="U494" s="55">
        <f t="shared" ca="1" si="133"/>
        <v>0</v>
      </c>
      <c r="V494" s="69"/>
      <c r="W494" s="52">
        <f t="shared" si="119"/>
        <v>0</v>
      </c>
      <c r="X494" s="55">
        <f t="shared" ca="1" si="120"/>
        <v>0</v>
      </c>
      <c r="Y494" s="71"/>
      <c r="Z494" s="7"/>
      <c r="AA494" s="58">
        <f t="shared" ca="1" si="134"/>
        <v>0</v>
      </c>
    </row>
    <row r="495" spans="1:27" x14ac:dyDescent="0.25">
      <c r="A495" s="5">
        <v>490</v>
      </c>
      <c r="B495" s="135"/>
      <c r="C495" s="133"/>
      <c r="D495" s="133"/>
      <c r="E495" s="134"/>
      <c r="F495" s="56">
        <f t="shared" ca="1" si="116"/>
        <v>0</v>
      </c>
      <c r="G495" s="136"/>
      <c r="H495" s="6" t="str">
        <f t="shared" ca="1" si="117"/>
        <v/>
      </c>
      <c r="I495" s="55">
        <f t="shared" ca="1" si="94"/>
        <v>0</v>
      </c>
      <c r="J495" s="137"/>
      <c r="K495" s="53" t="str">
        <f t="shared" si="130"/>
        <v/>
      </c>
      <c r="L495" s="51" t="str">
        <f t="shared" si="145"/>
        <v/>
      </c>
      <c r="M495" s="59" t="s">
        <v>13</v>
      </c>
      <c r="N495" s="70"/>
      <c r="O495" s="131" t="str">
        <f t="shared" si="146"/>
        <v/>
      </c>
      <c r="P495" s="50" t="str">
        <f t="shared" si="135"/>
        <v/>
      </c>
      <c r="Q495" s="55">
        <f t="shared" ca="1" si="131"/>
        <v>0</v>
      </c>
      <c r="R495" s="52">
        <f t="shared" si="132"/>
        <v>0</v>
      </c>
      <c r="S495" s="6" t="str">
        <f t="shared" ca="1" si="118"/>
        <v/>
      </c>
      <c r="T495" s="55">
        <f t="shared" ca="1" si="147"/>
        <v>0</v>
      </c>
      <c r="U495" s="55">
        <f t="shared" ca="1" si="133"/>
        <v>0</v>
      </c>
      <c r="V495" s="69"/>
      <c r="W495" s="52">
        <f t="shared" si="119"/>
        <v>0</v>
      </c>
      <c r="X495" s="55">
        <f t="shared" ca="1" si="120"/>
        <v>0</v>
      </c>
      <c r="Y495" s="71"/>
      <c r="Z495" s="7"/>
      <c r="AA495" s="58">
        <f t="shared" ca="1" si="134"/>
        <v>0</v>
      </c>
    </row>
    <row r="496" spans="1:27" x14ac:dyDescent="0.25">
      <c r="A496" s="5">
        <v>491</v>
      </c>
      <c r="B496" s="135"/>
      <c r="C496" s="133"/>
      <c r="D496" s="133"/>
      <c r="E496" s="134"/>
      <c r="F496" s="56">
        <f t="shared" ca="1" si="116"/>
        <v>0</v>
      </c>
      <c r="G496" s="136"/>
      <c r="H496" s="6" t="str">
        <f t="shared" ca="1" si="117"/>
        <v/>
      </c>
      <c r="I496" s="55">
        <f t="shared" ca="1" si="94"/>
        <v>0</v>
      </c>
      <c r="J496" s="137"/>
      <c r="K496" s="53" t="str">
        <f t="shared" si="130"/>
        <v/>
      </c>
      <c r="L496" s="51" t="str">
        <f t="shared" si="145"/>
        <v/>
      </c>
      <c r="M496" s="59" t="s">
        <v>13</v>
      </c>
      <c r="N496" s="70"/>
      <c r="O496" s="131" t="str">
        <f t="shared" si="146"/>
        <v/>
      </c>
      <c r="P496" s="50" t="str">
        <f t="shared" si="135"/>
        <v/>
      </c>
      <c r="Q496" s="55">
        <f t="shared" ca="1" si="131"/>
        <v>0</v>
      </c>
      <c r="R496" s="52">
        <f t="shared" si="132"/>
        <v>0</v>
      </c>
      <c r="S496" s="6" t="str">
        <f t="shared" ca="1" si="118"/>
        <v/>
      </c>
      <c r="T496" s="55">
        <f t="shared" ca="1" si="147"/>
        <v>0</v>
      </c>
      <c r="U496" s="55">
        <f t="shared" ca="1" si="133"/>
        <v>0</v>
      </c>
      <c r="V496" s="69"/>
      <c r="W496" s="52">
        <f t="shared" si="119"/>
        <v>0</v>
      </c>
      <c r="X496" s="55">
        <f t="shared" ca="1" si="120"/>
        <v>0</v>
      </c>
      <c r="Y496" s="71"/>
      <c r="Z496" s="7"/>
      <c r="AA496" s="58">
        <f t="shared" ca="1" si="134"/>
        <v>0</v>
      </c>
    </row>
    <row r="497" spans="1:27" x14ac:dyDescent="0.25">
      <c r="A497" s="5">
        <v>492</v>
      </c>
      <c r="B497" s="135"/>
      <c r="C497" s="133"/>
      <c r="D497" s="133"/>
      <c r="E497" s="134"/>
      <c r="F497" s="56">
        <f t="shared" ca="1" si="116"/>
        <v>0</v>
      </c>
      <c r="G497" s="136"/>
      <c r="H497" s="6" t="str">
        <f t="shared" ca="1" si="117"/>
        <v/>
      </c>
      <c r="I497" s="55">
        <f t="shared" ca="1" si="94"/>
        <v>0</v>
      </c>
      <c r="J497" s="137"/>
      <c r="K497" s="53" t="str">
        <f t="shared" si="130"/>
        <v/>
      </c>
      <c r="L497" s="51" t="str">
        <f t="shared" si="145"/>
        <v/>
      </c>
      <c r="M497" s="59" t="s">
        <v>13</v>
      </c>
      <c r="N497" s="70"/>
      <c r="O497" s="131" t="str">
        <f t="shared" si="146"/>
        <v/>
      </c>
      <c r="P497" s="50" t="str">
        <f t="shared" si="135"/>
        <v/>
      </c>
      <c r="Q497" s="55">
        <f t="shared" ca="1" si="131"/>
        <v>0</v>
      </c>
      <c r="R497" s="52">
        <f t="shared" si="132"/>
        <v>0</v>
      </c>
      <c r="S497" s="6" t="str">
        <f t="shared" ca="1" si="118"/>
        <v/>
      </c>
      <c r="T497" s="55">
        <f t="shared" ca="1" si="147"/>
        <v>0</v>
      </c>
      <c r="U497" s="55">
        <f t="shared" ca="1" si="133"/>
        <v>0</v>
      </c>
      <c r="V497" s="69"/>
      <c r="W497" s="52">
        <f t="shared" si="119"/>
        <v>0</v>
      </c>
      <c r="X497" s="55">
        <f t="shared" ca="1" si="120"/>
        <v>0</v>
      </c>
      <c r="Y497" s="71"/>
      <c r="Z497" s="7"/>
      <c r="AA497" s="58">
        <f t="shared" ca="1" si="134"/>
        <v>0</v>
      </c>
    </row>
    <row r="498" spans="1:27" x14ac:dyDescent="0.25">
      <c r="A498" s="5">
        <v>493</v>
      </c>
      <c r="B498" s="135"/>
      <c r="C498" s="133"/>
      <c r="D498" s="133"/>
      <c r="E498" s="134"/>
      <c r="F498" s="56">
        <f t="shared" ca="1" si="116"/>
        <v>0</v>
      </c>
      <c r="G498" s="136"/>
      <c r="H498" s="6" t="str">
        <f t="shared" ca="1" si="117"/>
        <v/>
      </c>
      <c r="I498" s="55">
        <f t="shared" ca="1" si="94"/>
        <v>0</v>
      </c>
      <c r="J498" s="137"/>
      <c r="K498" s="53" t="str">
        <f t="shared" si="130"/>
        <v/>
      </c>
      <c r="L498" s="51" t="str">
        <f t="shared" si="145"/>
        <v/>
      </c>
      <c r="M498" s="59" t="s">
        <v>13</v>
      </c>
      <c r="N498" s="70"/>
      <c r="O498" s="131" t="str">
        <f t="shared" si="146"/>
        <v/>
      </c>
      <c r="P498" s="50" t="str">
        <f t="shared" si="135"/>
        <v/>
      </c>
      <c r="Q498" s="55">
        <f t="shared" ca="1" si="131"/>
        <v>0</v>
      </c>
      <c r="R498" s="52">
        <f t="shared" si="132"/>
        <v>0</v>
      </c>
      <c r="S498" s="6" t="str">
        <f t="shared" ca="1" si="118"/>
        <v/>
      </c>
      <c r="T498" s="55">
        <f t="shared" ca="1" si="147"/>
        <v>0</v>
      </c>
      <c r="U498" s="55">
        <f t="shared" ca="1" si="133"/>
        <v>0</v>
      </c>
      <c r="V498" s="69"/>
      <c r="W498" s="52">
        <f t="shared" si="119"/>
        <v>0</v>
      </c>
      <c r="X498" s="55">
        <f t="shared" ca="1" si="120"/>
        <v>0</v>
      </c>
      <c r="Y498" s="71"/>
      <c r="Z498" s="7"/>
      <c r="AA498" s="58">
        <f t="shared" ca="1" si="134"/>
        <v>0</v>
      </c>
    </row>
    <row r="499" spans="1:27" x14ac:dyDescent="0.25">
      <c r="A499" s="5">
        <v>494</v>
      </c>
      <c r="B499" s="135"/>
      <c r="C499" s="133"/>
      <c r="D499" s="133"/>
      <c r="E499" s="134"/>
      <c r="F499" s="56">
        <f t="shared" ca="1" si="116"/>
        <v>0</v>
      </c>
      <c r="G499" s="136"/>
      <c r="H499" s="6" t="str">
        <f t="shared" ca="1" si="117"/>
        <v/>
      </c>
      <c r="I499" s="55">
        <f t="shared" ca="1" si="94"/>
        <v>0</v>
      </c>
      <c r="J499" s="137"/>
      <c r="K499" s="53" t="str">
        <f t="shared" si="130"/>
        <v/>
      </c>
      <c r="L499" s="51" t="str">
        <f t="shared" si="145"/>
        <v/>
      </c>
      <c r="M499" s="59" t="s">
        <v>13</v>
      </c>
      <c r="N499" s="70"/>
      <c r="O499" s="131" t="str">
        <f t="shared" si="146"/>
        <v/>
      </c>
      <c r="P499" s="50" t="str">
        <f t="shared" si="135"/>
        <v/>
      </c>
      <c r="Q499" s="55">
        <f t="shared" ca="1" si="131"/>
        <v>0</v>
      </c>
      <c r="R499" s="52">
        <f t="shared" si="132"/>
        <v>0</v>
      </c>
      <c r="S499" s="6" t="str">
        <f t="shared" ca="1" si="118"/>
        <v/>
      </c>
      <c r="T499" s="55">
        <f t="shared" ca="1" si="147"/>
        <v>0</v>
      </c>
      <c r="U499" s="55">
        <f t="shared" ca="1" si="133"/>
        <v>0</v>
      </c>
      <c r="V499" s="69"/>
      <c r="W499" s="52">
        <f t="shared" si="119"/>
        <v>0</v>
      </c>
      <c r="X499" s="55">
        <f t="shared" ca="1" si="120"/>
        <v>0</v>
      </c>
      <c r="Y499" s="71"/>
      <c r="Z499" s="7"/>
      <c r="AA499" s="58">
        <f t="shared" ca="1" si="134"/>
        <v>0</v>
      </c>
    </row>
    <row r="500" spans="1:27" x14ac:dyDescent="0.25">
      <c r="A500" s="5">
        <v>495</v>
      </c>
      <c r="B500" s="135"/>
      <c r="C500" s="133"/>
      <c r="D500" s="133"/>
      <c r="E500" s="134"/>
      <c r="F500" s="56">
        <f t="shared" ca="1" si="116"/>
        <v>0</v>
      </c>
      <c r="G500" s="136"/>
      <c r="H500" s="6" t="str">
        <f t="shared" ca="1" si="117"/>
        <v/>
      </c>
      <c r="I500" s="55">
        <f t="shared" ca="1" si="94"/>
        <v>0</v>
      </c>
      <c r="J500" s="137"/>
      <c r="K500" s="53" t="str">
        <f t="shared" si="130"/>
        <v/>
      </c>
      <c r="L500" s="51" t="str">
        <f t="shared" si="145"/>
        <v/>
      </c>
      <c r="M500" s="59" t="s">
        <v>13</v>
      </c>
      <c r="N500" s="70"/>
      <c r="O500" s="131" t="str">
        <f t="shared" si="146"/>
        <v/>
      </c>
      <c r="P500" s="50" t="str">
        <f t="shared" si="135"/>
        <v/>
      </c>
      <c r="Q500" s="55">
        <f t="shared" ca="1" si="131"/>
        <v>0</v>
      </c>
      <c r="R500" s="52">
        <f t="shared" si="132"/>
        <v>0</v>
      </c>
      <c r="S500" s="6" t="str">
        <f t="shared" ca="1" si="118"/>
        <v/>
      </c>
      <c r="T500" s="55">
        <f t="shared" ca="1" si="147"/>
        <v>0</v>
      </c>
      <c r="U500" s="55">
        <f t="shared" ca="1" si="133"/>
        <v>0</v>
      </c>
      <c r="V500" s="69"/>
      <c r="W500" s="52">
        <f t="shared" si="119"/>
        <v>0</v>
      </c>
      <c r="X500" s="55">
        <f t="shared" ca="1" si="120"/>
        <v>0</v>
      </c>
      <c r="Y500" s="71"/>
      <c r="Z500" s="7"/>
      <c r="AA500" s="58">
        <f t="shared" ca="1" si="134"/>
        <v>0</v>
      </c>
    </row>
    <row r="501" spans="1:27" x14ac:dyDescent="0.25">
      <c r="A501" s="5">
        <v>496</v>
      </c>
      <c r="B501" s="135"/>
      <c r="C501" s="133"/>
      <c r="D501" s="133"/>
      <c r="E501" s="134"/>
      <c r="F501" s="56">
        <f t="shared" ca="1" si="116"/>
        <v>0</v>
      </c>
      <c r="G501" s="136"/>
      <c r="H501" s="6" t="str">
        <f t="shared" ca="1" si="117"/>
        <v/>
      </c>
      <c r="I501" s="55">
        <f t="shared" ca="1" si="94"/>
        <v>0</v>
      </c>
      <c r="J501" s="137"/>
      <c r="K501" s="53" t="str">
        <f t="shared" si="130"/>
        <v/>
      </c>
      <c r="L501" s="51" t="str">
        <f t="shared" si="145"/>
        <v/>
      </c>
      <c r="M501" s="59" t="s">
        <v>13</v>
      </c>
      <c r="N501" s="70"/>
      <c r="O501" s="131" t="str">
        <f t="shared" si="146"/>
        <v/>
      </c>
      <c r="P501" s="50" t="str">
        <f t="shared" si="135"/>
        <v/>
      </c>
      <c r="Q501" s="55">
        <f t="shared" ca="1" si="131"/>
        <v>0</v>
      </c>
      <c r="R501" s="52">
        <f t="shared" si="132"/>
        <v>0</v>
      </c>
      <c r="S501" s="6" t="str">
        <f t="shared" ca="1" si="118"/>
        <v/>
      </c>
      <c r="T501" s="55">
        <f t="shared" ca="1" si="147"/>
        <v>0</v>
      </c>
      <c r="U501" s="55">
        <f t="shared" ca="1" si="133"/>
        <v>0</v>
      </c>
      <c r="V501" s="69"/>
      <c r="W501" s="52">
        <f t="shared" si="119"/>
        <v>0</v>
      </c>
      <c r="X501" s="55">
        <f t="shared" ca="1" si="120"/>
        <v>0</v>
      </c>
      <c r="Y501" s="71"/>
      <c r="Z501" s="7"/>
      <c r="AA501" s="58">
        <f t="shared" ca="1" si="134"/>
        <v>0</v>
      </c>
    </row>
    <row r="502" spans="1:27" x14ac:dyDescent="0.25">
      <c r="A502" s="5">
        <v>497</v>
      </c>
      <c r="B502" s="135"/>
      <c r="C502" s="133"/>
      <c r="D502" s="133"/>
      <c r="E502" s="134"/>
      <c r="F502" s="56">
        <f t="shared" ca="1" si="116"/>
        <v>0</v>
      </c>
      <c r="G502" s="136"/>
      <c r="H502" s="6" t="str">
        <f t="shared" ca="1" si="117"/>
        <v/>
      </c>
      <c r="I502" s="55">
        <f t="shared" ca="1" si="94"/>
        <v>0</v>
      </c>
      <c r="J502" s="137"/>
      <c r="K502" s="53" t="str">
        <f t="shared" si="130"/>
        <v/>
      </c>
      <c r="L502" s="51" t="str">
        <f t="shared" si="145"/>
        <v/>
      </c>
      <c r="M502" s="59" t="s">
        <v>13</v>
      </c>
      <c r="N502" s="70"/>
      <c r="O502" s="131" t="str">
        <f t="shared" si="146"/>
        <v/>
      </c>
      <c r="P502" s="50" t="str">
        <f t="shared" si="135"/>
        <v/>
      </c>
      <c r="Q502" s="55">
        <f t="shared" ca="1" si="131"/>
        <v>0</v>
      </c>
      <c r="R502" s="52">
        <f t="shared" si="132"/>
        <v>0</v>
      </c>
      <c r="S502" s="6" t="str">
        <f t="shared" ca="1" si="118"/>
        <v/>
      </c>
      <c r="T502" s="55">
        <f t="shared" ca="1" si="147"/>
        <v>0</v>
      </c>
      <c r="U502" s="55">
        <f t="shared" ca="1" si="133"/>
        <v>0</v>
      </c>
      <c r="V502" s="69"/>
      <c r="W502" s="52">
        <f t="shared" si="119"/>
        <v>0</v>
      </c>
      <c r="X502" s="55">
        <f t="shared" ca="1" si="120"/>
        <v>0</v>
      </c>
      <c r="Y502" s="71"/>
      <c r="Z502" s="7"/>
      <c r="AA502" s="58">
        <f t="shared" ca="1" si="134"/>
        <v>0</v>
      </c>
    </row>
    <row r="503" spans="1:27" x14ac:dyDescent="0.25">
      <c r="A503" s="5">
        <v>498</v>
      </c>
      <c r="B503" s="135"/>
      <c r="C503" s="133"/>
      <c r="D503" s="133"/>
      <c r="E503" s="134"/>
      <c r="F503" s="56">
        <f t="shared" ca="1" si="116"/>
        <v>0</v>
      </c>
      <c r="G503" s="136"/>
      <c r="H503" s="6" t="str">
        <f t="shared" ca="1" si="117"/>
        <v/>
      </c>
      <c r="I503" s="55">
        <f t="shared" ca="1" si="94"/>
        <v>0</v>
      </c>
      <c r="J503" s="137"/>
      <c r="K503" s="53" t="str">
        <f t="shared" si="130"/>
        <v/>
      </c>
      <c r="L503" s="51" t="str">
        <f t="shared" si="145"/>
        <v/>
      </c>
      <c r="M503" s="59" t="s">
        <v>13</v>
      </c>
      <c r="N503" s="70"/>
      <c r="O503" s="131" t="str">
        <f t="shared" si="146"/>
        <v/>
      </c>
      <c r="P503" s="50" t="str">
        <f t="shared" si="135"/>
        <v/>
      </c>
      <c r="Q503" s="55">
        <f t="shared" ca="1" si="131"/>
        <v>0</v>
      </c>
      <c r="R503" s="52">
        <f t="shared" si="132"/>
        <v>0</v>
      </c>
      <c r="S503" s="6" t="str">
        <f t="shared" ca="1" si="118"/>
        <v/>
      </c>
      <c r="T503" s="55">
        <f t="shared" ca="1" si="147"/>
        <v>0</v>
      </c>
      <c r="U503" s="55">
        <f t="shared" ca="1" si="133"/>
        <v>0</v>
      </c>
      <c r="V503" s="69"/>
      <c r="W503" s="52">
        <f t="shared" si="119"/>
        <v>0</v>
      </c>
      <c r="X503" s="55">
        <f t="shared" ca="1" si="120"/>
        <v>0</v>
      </c>
      <c r="Y503" s="71"/>
      <c r="Z503" s="7"/>
      <c r="AA503" s="58">
        <f t="shared" ca="1" si="134"/>
        <v>0</v>
      </c>
    </row>
    <row r="504" spans="1:27" x14ac:dyDescent="0.25">
      <c r="A504" s="5">
        <v>499</v>
      </c>
      <c r="B504" s="135"/>
      <c r="C504" s="133"/>
      <c r="D504" s="133"/>
      <c r="E504" s="134"/>
      <c r="F504" s="56">
        <f t="shared" ca="1" si="116"/>
        <v>0</v>
      </c>
      <c r="G504" s="136"/>
      <c r="H504" s="6" t="str">
        <f t="shared" ca="1" si="117"/>
        <v/>
      </c>
      <c r="I504" s="55">
        <f t="shared" ca="1" si="94"/>
        <v>0</v>
      </c>
      <c r="J504" s="137"/>
      <c r="K504" s="53" t="str">
        <f t="shared" si="130"/>
        <v/>
      </c>
      <c r="L504" s="51" t="str">
        <f t="shared" si="145"/>
        <v/>
      </c>
      <c r="M504" s="59" t="s">
        <v>13</v>
      </c>
      <c r="N504" s="70"/>
      <c r="O504" s="131" t="str">
        <f t="shared" si="146"/>
        <v/>
      </c>
      <c r="P504" s="50" t="str">
        <f t="shared" si="135"/>
        <v/>
      </c>
      <c r="Q504" s="55">
        <f t="shared" ca="1" si="131"/>
        <v>0</v>
      </c>
      <c r="R504" s="52">
        <f t="shared" si="132"/>
        <v>0</v>
      </c>
      <c r="S504" s="6" t="str">
        <f t="shared" ca="1" si="118"/>
        <v/>
      </c>
      <c r="T504" s="55">
        <f t="shared" ca="1" si="147"/>
        <v>0</v>
      </c>
      <c r="U504" s="55">
        <f t="shared" ca="1" si="133"/>
        <v>0</v>
      </c>
      <c r="V504" s="69"/>
      <c r="W504" s="52">
        <f t="shared" si="119"/>
        <v>0</v>
      </c>
      <c r="X504" s="55">
        <f t="shared" ca="1" si="120"/>
        <v>0</v>
      </c>
      <c r="Y504" s="71"/>
      <c r="Z504" s="7"/>
      <c r="AA504" s="58">
        <f t="shared" ca="1" si="134"/>
        <v>0</v>
      </c>
    </row>
    <row r="505" spans="1:27" x14ac:dyDescent="0.25">
      <c r="A505" s="5">
        <v>500</v>
      </c>
      <c r="B505" s="135"/>
      <c r="C505" s="133"/>
      <c r="D505" s="133"/>
      <c r="E505" s="134"/>
      <c r="F505" s="56">
        <f t="shared" ca="1" si="116"/>
        <v>0</v>
      </c>
      <c r="G505" s="136"/>
      <c r="H505" s="6" t="str">
        <f t="shared" ca="1" si="117"/>
        <v/>
      </c>
      <c r="I505" s="55">
        <f t="shared" ca="1" si="94"/>
        <v>0</v>
      </c>
      <c r="J505" s="137"/>
      <c r="K505" s="53" t="str">
        <f t="shared" si="130"/>
        <v/>
      </c>
      <c r="L505" s="51" t="str">
        <f t="shared" si="145"/>
        <v/>
      </c>
      <c r="M505" s="59" t="s">
        <v>13</v>
      </c>
      <c r="N505" s="70"/>
      <c r="O505" s="131" t="str">
        <f t="shared" si="146"/>
        <v/>
      </c>
      <c r="P505" s="50" t="str">
        <f t="shared" si="135"/>
        <v/>
      </c>
      <c r="Q505" s="55">
        <f t="shared" ca="1" si="131"/>
        <v>0</v>
      </c>
      <c r="R505" s="52">
        <f t="shared" si="132"/>
        <v>0</v>
      </c>
      <c r="S505" s="6" t="str">
        <f t="shared" ca="1" si="118"/>
        <v/>
      </c>
      <c r="T505" s="55">
        <f t="shared" ca="1" si="147"/>
        <v>0</v>
      </c>
      <c r="U505" s="55">
        <f t="shared" ca="1" si="133"/>
        <v>0</v>
      </c>
      <c r="V505" s="69"/>
      <c r="W505" s="52">
        <f t="shared" si="119"/>
        <v>0</v>
      </c>
      <c r="X505" s="55">
        <f t="shared" ca="1" si="120"/>
        <v>0</v>
      </c>
      <c r="Y505" s="71"/>
      <c r="Z505" s="7"/>
      <c r="AA505" s="58">
        <f t="shared" ca="1" si="134"/>
        <v>0</v>
      </c>
    </row>
    <row r="506" spans="1:27" x14ac:dyDescent="0.25">
      <c r="A506" s="275"/>
      <c r="B506" s="276"/>
      <c r="C506" s="276"/>
      <c r="D506" s="276"/>
      <c r="E506" s="276"/>
      <c r="F506" s="276"/>
      <c r="G506" s="276"/>
      <c r="H506" s="277"/>
      <c r="I506" s="8">
        <f ca="1">ROUNDDOWN(SUM(I6:I505),2)</f>
        <v>0</v>
      </c>
      <c r="J506" s="10"/>
      <c r="K506" s="278"/>
      <c r="L506" s="279"/>
      <c r="M506" s="279"/>
      <c r="N506" s="279"/>
      <c r="O506" s="279"/>
      <c r="P506" s="279"/>
      <c r="Q506" s="279"/>
      <c r="R506" s="279"/>
      <c r="S506" s="279"/>
      <c r="T506" s="8">
        <f ca="1">SUM(T6:T505)</f>
        <v>0</v>
      </c>
      <c r="U506" s="8">
        <f t="shared" ref="U506:X506" ca="1" si="148">SUM(U6:U505)</f>
        <v>0</v>
      </c>
      <c r="V506" s="8"/>
      <c r="W506" s="8">
        <f t="shared" si="148"/>
        <v>0</v>
      </c>
      <c r="X506" s="8">
        <f t="shared" ca="1" si="148"/>
        <v>0</v>
      </c>
      <c r="Y506" s="40"/>
      <c r="Z506" s="33"/>
      <c r="AA506" s="8">
        <f ca="1">SUM(AA6:AA505)</f>
        <v>0</v>
      </c>
    </row>
    <row r="507" spans="1:27" s="147" customFormat="1" ht="30" x14ac:dyDescent="0.25">
      <c r="A507" s="153"/>
      <c r="B507" s="142" t="s">
        <v>182</v>
      </c>
      <c r="C507" s="143" t="s">
        <v>185</v>
      </c>
      <c r="D507" s="142" t="s">
        <v>9</v>
      </c>
      <c r="E507" s="143" t="s">
        <v>30</v>
      </c>
      <c r="F507" s="142" t="s">
        <v>34</v>
      </c>
      <c r="G507" s="142" t="s">
        <v>4</v>
      </c>
      <c r="H507" s="142" t="s">
        <v>1</v>
      </c>
      <c r="I507" s="142" t="s">
        <v>3</v>
      </c>
      <c r="J507" s="144" t="s">
        <v>11</v>
      </c>
      <c r="K507" s="145" t="s">
        <v>12</v>
      </c>
      <c r="L507" s="146" t="s">
        <v>9</v>
      </c>
      <c r="M507" s="146" t="s">
        <v>84</v>
      </c>
      <c r="N507" s="146" t="s">
        <v>105</v>
      </c>
      <c r="O507" s="146" t="s">
        <v>182</v>
      </c>
      <c r="P507" s="146" t="s">
        <v>79</v>
      </c>
      <c r="Q507" s="146" t="s">
        <v>82</v>
      </c>
      <c r="R507" s="146" t="s">
        <v>81</v>
      </c>
      <c r="S507" s="146" t="s">
        <v>83</v>
      </c>
      <c r="T507" s="146" t="s">
        <v>24</v>
      </c>
      <c r="U507" s="146" t="s">
        <v>25</v>
      </c>
      <c r="V507" s="146" t="s">
        <v>104</v>
      </c>
      <c r="W507" s="146" t="s">
        <v>36</v>
      </c>
      <c r="X507" s="146" t="s">
        <v>199</v>
      </c>
      <c r="Y507" s="146" t="s">
        <v>106</v>
      </c>
      <c r="Z507" s="146" t="s">
        <v>11</v>
      </c>
      <c r="AA507" s="146" t="s">
        <v>26</v>
      </c>
    </row>
  </sheetData>
  <sheetProtection algorithmName="SHA-512" hashValue="Dnb3gZMHgdbO2roXWXM4peSW2z4wyGlPn/KZv11Y6u8GTHBbCZ2FGdK1ae1iEmHfsjhy4KWRyibmje3kX1u3oA==" saltValue="tn32WBROy8aZFxe+YKY/6w==" spinCount="100000" sheet="1" objects="1" scenarios="1" formatCells="0" formatRows="0"/>
  <mergeCells count="8">
    <mergeCell ref="A3:A4"/>
    <mergeCell ref="A1:J1"/>
    <mergeCell ref="A506:H506"/>
    <mergeCell ref="K506:S506"/>
    <mergeCell ref="K1:AA1"/>
    <mergeCell ref="K4:S4"/>
    <mergeCell ref="A2:F2"/>
    <mergeCell ref="K2:Q2"/>
  </mergeCells>
  <dataValidations count="5">
    <dataValidation type="list" allowBlank="1" showInputMessage="1" showErrorMessage="1" sqref="O6:O505 B6:B505" xr:uid="{AA05F9E3-805B-429C-A13E-D4A3D02CE8D9}">
      <formula1>Liste_Grands_Postes</formula1>
    </dataValidation>
    <dataValidation type="list" allowBlank="1" showInputMessage="1" showErrorMessage="1" sqref="P6:P505 E6:E505" xr:uid="{1A80225F-9BE5-43F3-9D4D-96E870A98940}">
      <formula1>INDIRECT(CONCATENATE("OCS_Nom_",TI))</formula1>
    </dataValidation>
    <dataValidation type="list" allowBlank="1" showInputMessage="1" showErrorMessage="1" sqref="M6:M505" xr:uid="{72A5D364-9911-4D2C-A9E7-0BAB5D7069AD}">
      <formula1>"Oui,Non"</formula1>
    </dataValidation>
    <dataValidation type="list" allowBlank="1" showInputMessage="1" showErrorMessage="1" sqref="E5 P5" xr:uid="{AD6B88C1-25DC-4A62-8E53-59FE5C900082}">
      <formula1>Noms_OCS</formula1>
    </dataValidation>
    <dataValidation type="list" allowBlank="1" showInputMessage="1" showErrorMessage="1" sqref="O5" xr:uid="{EDA237FD-1A16-459A-931C-AC12E3B767FD}">
      <formula1>Liste_postes</formula1>
    </dataValidation>
  </dataValidations>
  <pageMargins left="0.7" right="0.7" top="0.75" bottom="0.75" header="0.3" footer="0.3"/>
  <pageSetup paperSize="9" scale="10" orientation="portrait" r:id="rId1"/>
  <ignoredErrors>
    <ignoredError sqref="O10:O505" unlockedFormula="1"/>
    <ignoredError sqref="G2"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E4641-1299-4437-BDF4-9917569A1D29}">
  <sheetPr>
    <tabColor theme="7" tint="0.39997558519241921"/>
    <pageSetUpPr fitToPage="1"/>
  </sheetPr>
  <dimension ref="B1:L48"/>
  <sheetViews>
    <sheetView topLeftCell="A10" zoomScale="80" zoomScaleNormal="80" workbookViewId="0">
      <selection activeCell="N8" sqref="N8"/>
    </sheetView>
  </sheetViews>
  <sheetFormatPr baseColWidth="10" defaultColWidth="11.42578125" defaultRowHeight="15" outlineLevelCol="1" x14ac:dyDescent="0.25"/>
  <cols>
    <col min="1" max="1" width="6" style="3" customWidth="1"/>
    <col min="2" max="2" width="21.5703125" style="3" customWidth="1"/>
    <col min="3" max="3" width="20.5703125" style="3" customWidth="1"/>
    <col min="4" max="4" width="25" style="3" customWidth="1"/>
    <col min="5" max="5" width="20.140625" style="3" customWidth="1"/>
    <col min="6" max="6" width="18.28515625" style="3" customWidth="1"/>
    <col min="7" max="7" width="16.28515625" style="3" hidden="1" customWidth="1" outlineLevel="1"/>
    <col min="8" max="8" width="19.5703125" style="3" hidden="1" customWidth="1" outlineLevel="1"/>
    <col min="9" max="9" width="15" style="3" hidden="1" customWidth="1" outlineLevel="1"/>
    <col min="10" max="10" width="32.28515625" style="3" hidden="1" customWidth="1" outlineLevel="1"/>
    <col min="11" max="11" width="11.42578125" style="3" collapsed="1"/>
    <col min="12" max="16384" width="11.42578125" style="3"/>
  </cols>
  <sheetData>
    <row r="1" spans="2:12" ht="73.5" customHeight="1" x14ac:dyDescent="0.25">
      <c r="B1" s="76"/>
    </row>
    <row r="2" spans="2:12" ht="50.1" customHeight="1" x14ac:dyDescent="0.25">
      <c r="B2" s="311" t="s">
        <v>286</v>
      </c>
      <c r="C2" s="312"/>
      <c r="D2" s="312"/>
      <c r="E2" s="312"/>
      <c r="F2" s="312"/>
    </row>
    <row r="3" spans="2:12" s="154" customFormat="1" ht="15.75" customHeight="1" thickBot="1" x14ac:dyDescent="0.3">
      <c r="B3" s="156"/>
      <c r="C3" s="157"/>
      <c r="D3" s="157"/>
      <c r="E3" s="157"/>
      <c r="F3" s="157"/>
    </row>
    <row r="4" spans="2:12" ht="15.75" customHeight="1" thickBot="1" x14ac:dyDescent="0.3">
      <c r="B4" s="197" t="s">
        <v>108</v>
      </c>
      <c r="C4" s="324" t="s">
        <v>287</v>
      </c>
      <c r="D4" s="325"/>
      <c r="E4" s="325"/>
      <c r="F4" s="326"/>
    </row>
    <row r="5" spans="2:12" ht="15.75" thickBot="1" x14ac:dyDescent="0.3">
      <c r="B5" s="198" t="s">
        <v>109</v>
      </c>
      <c r="C5" s="327" t="str">
        <f>Service_Instructeur</f>
        <v>CD974/SI/CASAE</v>
      </c>
      <c r="D5" s="328"/>
      <c r="E5" s="328"/>
      <c r="F5" s="329"/>
    </row>
    <row r="6" spans="2:12" s="154" customFormat="1" ht="15.75" customHeight="1" thickBot="1" x14ac:dyDescent="0.3">
      <c r="B6" s="156"/>
      <c r="C6" s="157"/>
      <c r="D6" s="157"/>
      <c r="E6" s="157"/>
      <c r="F6" s="157"/>
    </row>
    <row r="7" spans="2:12" s="138" customFormat="1" ht="15.75" thickBot="1" x14ac:dyDescent="0.3">
      <c r="B7" s="264" t="s">
        <v>35</v>
      </c>
      <c r="C7" s="264"/>
      <c r="D7" s="313">
        <f>'Fiche Bénéficiaire'!C10</f>
        <v>0</v>
      </c>
      <c r="E7" s="313"/>
      <c r="F7" s="313"/>
    </row>
    <row r="8" spans="2:12" s="138" customFormat="1" ht="15.75" thickBot="1" x14ac:dyDescent="0.3">
      <c r="B8" s="212" t="s">
        <v>39</v>
      </c>
      <c r="C8" s="213"/>
      <c r="D8" s="313">
        <f>'Fiche Bénéficiaire'!C11</f>
        <v>0</v>
      </c>
      <c r="E8" s="313"/>
      <c r="F8" s="313"/>
    </row>
    <row r="9" spans="2:12" s="138" customFormat="1" ht="15.75" thickBot="1" x14ac:dyDescent="0.3">
      <c r="B9" s="212" t="s">
        <v>262</v>
      </c>
      <c r="C9" s="213"/>
      <c r="D9" s="313">
        <f>'Fiche Bénéficiaire'!C12</f>
        <v>0</v>
      </c>
      <c r="E9" s="313"/>
      <c r="F9" s="313"/>
    </row>
    <row r="10" spans="2:12" s="138" customFormat="1" ht="15.75" thickBot="1" x14ac:dyDescent="0.3">
      <c r="B10" s="212" t="s">
        <v>288</v>
      </c>
      <c r="C10" s="213"/>
      <c r="D10" s="313">
        <f>'Fiche Bénéficiaire'!C13</f>
        <v>0</v>
      </c>
      <c r="E10" s="313"/>
      <c r="F10" s="313"/>
    </row>
    <row r="11" spans="2:12" s="138" customFormat="1" ht="54.95" customHeight="1" thickBot="1" x14ac:dyDescent="0.3">
      <c r="B11" s="264" t="s">
        <v>31</v>
      </c>
      <c r="C11" s="264"/>
      <c r="D11" s="313">
        <f>'Fiche Bénéficiaire'!C14</f>
        <v>0</v>
      </c>
      <c r="E11" s="313"/>
      <c r="F11" s="313"/>
    </row>
    <row r="12" spans="2:12" ht="15.75" thickBot="1" x14ac:dyDescent="0.3">
      <c r="B12" s="41"/>
      <c r="C12" s="41"/>
      <c r="D12" s="41"/>
      <c r="E12" s="41"/>
      <c r="F12" s="41"/>
    </row>
    <row r="13" spans="2:12" s="155" customFormat="1" ht="15.75" thickBot="1" x14ac:dyDescent="0.3">
      <c r="B13" s="330" t="s">
        <v>263</v>
      </c>
      <c r="C13" s="331"/>
      <c r="D13" s="318" t="str">
        <f>'Fiche Bénéficiaire'!C16</f>
        <v>Acompte</v>
      </c>
      <c r="E13" s="319"/>
      <c r="F13" s="320"/>
    </row>
    <row r="14" spans="2:12" s="155" customFormat="1" ht="15.75" thickBot="1" x14ac:dyDescent="0.3">
      <c r="B14" s="214" t="s">
        <v>267</v>
      </c>
      <c r="C14" s="215"/>
      <c r="D14" s="321">
        <f>'Fiche Bénéficiaire'!C17</f>
        <v>0</v>
      </c>
      <c r="E14" s="322"/>
      <c r="F14" s="323"/>
    </row>
    <row r="15" spans="2:12" ht="15.75" thickBot="1" x14ac:dyDescent="0.3">
      <c r="G15" s="314" t="s">
        <v>112</v>
      </c>
      <c r="H15" s="315"/>
      <c r="I15" s="316">
        <v>1</v>
      </c>
      <c r="J15" s="317"/>
      <c r="K15" s="199"/>
      <c r="L15" s="199"/>
    </row>
    <row r="16" spans="2:12" x14ac:dyDescent="0.25">
      <c r="B16" s="78"/>
    </row>
    <row r="17" spans="2:10" x14ac:dyDescent="0.25">
      <c r="B17" s="78"/>
      <c r="D17" s="300" t="s">
        <v>255</v>
      </c>
      <c r="E17" s="300"/>
      <c r="F17" s="300"/>
      <c r="G17" s="301" t="s">
        <v>256</v>
      </c>
      <c r="H17" s="302"/>
      <c r="I17" s="302"/>
      <c r="J17" s="302"/>
    </row>
    <row r="18" spans="2:10" s="9" customFormat="1" ht="28.5" x14ac:dyDescent="0.25">
      <c r="B18" s="178" t="s">
        <v>251</v>
      </c>
      <c r="C18" s="178" t="s">
        <v>252</v>
      </c>
      <c r="D18" s="178" t="s">
        <v>253</v>
      </c>
      <c r="E18" s="178" t="s">
        <v>254</v>
      </c>
      <c r="F18" s="178" t="s">
        <v>41</v>
      </c>
      <c r="G18" s="179" t="s">
        <v>257</v>
      </c>
      <c r="H18" s="179" t="s">
        <v>258</v>
      </c>
      <c r="I18" s="179" t="s">
        <v>259</v>
      </c>
      <c r="J18" s="179" t="s">
        <v>260</v>
      </c>
    </row>
    <row r="19" spans="2:10" x14ac:dyDescent="0.25">
      <c r="B19" s="221" t="s">
        <v>125</v>
      </c>
      <c r="C19" s="177"/>
      <c r="D19" s="177"/>
      <c r="E19" s="177"/>
      <c r="F19" s="176">
        <f>Tableau17[[#This Row],[Nombre de conseils individuels]]+Tableau17[[#This Row],[Nombre de conseils collectifs]]</f>
        <v>0</v>
      </c>
      <c r="G19" s="177"/>
      <c r="H19" s="177"/>
      <c r="I19" s="176">
        <f>Tableau17[[#This Row],[Nb de conseils individuels]]+Tableau17[[#This Row],[Nb de conseils collectifs]]</f>
        <v>0</v>
      </c>
      <c r="J19" s="177"/>
    </row>
    <row r="20" spans="2:10" x14ac:dyDescent="0.25">
      <c r="B20" s="221" t="s">
        <v>126</v>
      </c>
      <c r="C20" s="177"/>
      <c r="D20" s="177"/>
      <c r="E20" s="177"/>
      <c r="F20" s="176">
        <f>Tableau17[[#This Row],[Nombre de conseils individuels]]+Tableau17[[#This Row],[Nombre de conseils collectifs]]</f>
        <v>0</v>
      </c>
      <c r="G20" s="177"/>
      <c r="H20" s="177"/>
      <c r="I20" s="176">
        <f>Tableau17[[#This Row],[Nb de conseils individuels]]+Tableau17[[#This Row],[Nb de conseils collectifs]]</f>
        <v>0</v>
      </c>
      <c r="J20" s="177"/>
    </row>
    <row r="21" spans="2:10" x14ac:dyDescent="0.25">
      <c r="B21" s="221" t="s">
        <v>127</v>
      </c>
      <c r="C21" s="177"/>
      <c r="D21" s="177"/>
      <c r="E21" s="177"/>
      <c r="F21" s="176">
        <f>Tableau17[[#This Row],[Nombre de conseils individuels]]+Tableau17[[#This Row],[Nombre de conseils collectifs]]</f>
        <v>0</v>
      </c>
      <c r="G21" s="177"/>
      <c r="H21" s="177"/>
      <c r="I21" s="176">
        <f>Tableau17[[#This Row],[Nb de conseils individuels]]+Tableau17[[#This Row],[Nb de conseils collectifs]]</f>
        <v>0</v>
      </c>
      <c r="J21" s="177"/>
    </row>
    <row r="22" spans="2:10" x14ac:dyDescent="0.25">
      <c r="B22" s="221" t="s">
        <v>128</v>
      </c>
      <c r="C22" s="177"/>
      <c r="D22" s="177"/>
      <c r="E22" s="177"/>
      <c r="F22" s="176">
        <f>Tableau17[[#This Row],[Nombre de conseils individuels]]+Tableau17[[#This Row],[Nombre de conseils collectifs]]</f>
        <v>0</v>
      </c>
      <c r="G22" s="177"/>
      <c r="H22" s="177"/>
      <c r="I22" s="176">
        <f>Tableau17[[#This Row],[Nb de conseils individuels]]+Tableau17[[#This Row],[Nb de conseils collectifs]]</f>
        <v>0</v>
      </c>
      <c r="J22" s="177"/>
    </row>
    <row r="23" spans="2:10" x14ac:dyDescent="0.25">
      <c r="B23" s="221" t="s">
        <v>129</v>
      </c>
      <c r="C23" s="177"/>
      <c r="D23" s="177"/>
      <c r="E23" s="177"/>
      <c r="F23" s="176">
        <f>Tableau17[[#This Row],[Nombre de conseils individuels]]+Tableau17[[#This Row],[Nombre de conseils collectifs]]</f>
        <v>0</v>
      </c>
      <c r="G23" s="177"/>
      <c r="H23" s="177"/>
      <c r="I23" s="176">
        <f>Tableau17[[#This Row],[Nb de conseils individuels]]+Tableau17[[#This Row],[Nb de conseils collectifs]]</f>
        <v>0</v>
      </c>
      <c r="J23" s="177"/>
    </row>
    <row r="24" spans="2:10" x14ac:dyDescent="0.25">
      <c r="B24" s="221" t="s">
        <v>130</v>
      </c>
      <c r="C24" s="177"/>
      <c r="D24" s="177"/>
      <c r="E24" s="177"/>
      <c r="F24" s="176">
        <f>Tableau17[[#This Row],[Nombre de conseils individuels]]+Tableau17[[#This Row],[Nombre de conseils collectifs]]</f>
        <v>0</v>
      </c>
      <c r="G24" s="177"/>
      <c r="H24" s="177"/>
      <c r="I24" s="176">
        <f>Tableau17[[#This Row],[Nb de conseils individuels]]+Tableau17[[#This Row],[Nb de conseils collectifs]]</f>
        <v>0</v>
      </c>
      <c r="J24" s="177"/>
    </row>
    <row r="25" spans="2:10" x14ac:dyDescent="0.25">
      <c r="B25" s="221" t="s">
        <v>131</v>
      </c>
      <c r="C25" s="177"/>
      <c r="D25" s="177"/>
      <c r="E25" s="177"/>
      <c r="F25" s="176">
        <f>Tableau17[[#This Row],[Nombre de conseils individuels]]+Tableau17[[#This Row],[Nombre de conseils collectifs]]</f>
        <v>0</v>
      </c>
      <c r="G25" s="177"/>
      <c r="H25" s="177"/>
      <c r="I25" s="176">
        <f>Tableau17[[#This Row],[Nb de conseils individuels]]+Tableau17[[#This Row],[Nb de conseils collectifs]]</f>
        <v>0</v>
      </c>
      <c r="J25" s="177"/>
    </row>
    <row r="26" spans="2:10" x14ac:dyDescent="0.25">
      <c r="B26" s="221" t="s">
        <v>132</v>
      </c>
      <c r="C26" s="177"/>
      <c r="D26" s="177"/>
      <c r="E26" s="177"/>
      <c r="F26" s="176">
        <f>Tableau17[[#This Row],[Nombre de conseils individuels]]+Tableau17[[#This Row],[Nombre de conseils collectifs]]</f>
        <v>0</v>
      </c>
      <c r="G26" s="177"/>
      <c r="H26" s="177"/>
      <c r="I26" s="176">
        <f>Tableau17[[#This Row],[Nb de conseils individuels]]+Tableau17[[#This Row],[Nb de conseils collectifs]]</f>
        <v>0</v>
      </c>
      <c r="J26" s="177"/>
    </row>
    <row r="27" spans="2:10" x14ac:dyDescent="0.25">
      <c r="B27" s="221" t="s">
        <v>133</v>
      </c>
      <c r="C27" s="177"/>
      <c r="D27" s="177"/>
      <c r="E27" s="177"/>
      <c r="F27" s="176">
        <f>Tableau17[[#This Row],[Nombre de conseils individuels]]+Tableau17[[#This Row],[Nombre de conseils collectifs]]</f>
        <v>0</v>
      </c>
      <c r="G27" s="177"/>
      <c r="H27" s="177"/>
      <c r="I27" s="176">
        <f>Tableau17[[#This Row],[Nb de conseils individuels]]+Tableau17[[#This Row],[Nb de conseils collectifs]]</f>
        <v>0</v>
      </c>
      <c r="J27" s="177"/>
    </row>
    <row r="28" spans="2:10" x14ac:dyDescent="0.25">
      <c r="B28" s="221" t="s">
        <v>134</v>
      </c>
      <c r="C28" s="177"/>
      <c r="D28" s="177"/>
      <c r="E28" s="177"/>
      <c r="F28" s="176">
        <f>Tableau17[[#This Row],[Nombre de conseils individuels]]+Tableau17[[#This Row],[Nombre de conseils collectifs]]</f>
        <v>0</v>
      </c>
      <c r="G28" s="177"/>
      <c r="H28" s="177"/>
      <c r="I28" s="176">
        <f>Tableau17[[#This Row],[Nb de conseils individuels]]+Tableau17[[#This Row],[Nb de conseils collectifs]]</f>
        <v>0</v>
      </c>
      <c r="J28" s="177"/>
    </row>
    <row r="29" spans="2:10" x14ac:dyDescent="0.25">
      <c r="B29" s="221" t="s">
        <v>135</v>
      </c>
      <c r="C29" s="177"/>
      <c r="D29" s="177"/>
      <c r="E29" s="177"/>
      <c r="F29" s="176">
        <f>Tableau17[[#This Row],[Nombre de conseils individuels]]+Tableau17[[#This Row],[Nombre de conseils collectifs]]</f>
        <v>0</v>
      </c>
      <c r="G29" s="177"/>
      <c r="H29" s="177"/>
      <c r="I29" s="176">
        <f>Tableau17[[#This Row],[Nb de conseils individuels]]+Tableau17[[#This Row],[Nb de conseils collectifs]]</f>
        <v>0</v>
      </c>
      <c r="J29" s="177"/>
    </row>
    <row r="30" spans="2:10" x14ac:dyDescent="0.25">
      <c r="B30" s="221" t="s">
        <v>136</v>
      </c>
      <c r="C30" s="177"/>
      <c r="D30" s="177"/>
      <c r="E30" s="177"/>
      <c r="F30" s="176">
        <f>Tableau17[[#This Row],[Nombre de conseils individuels]]+Tableau17[[#This Row],[Nombre de conseils collectifs]]</f>
        <v>0</v>
      </c>
      <c r="G30" s="177"/>
      <c r="H30" s="177"/>
      <c r="I30" s="176">
        <f>Tableau17[[#This Row],[Nb de conseils individuels]]+Tableau17[[#This Row],[Nb de conseils collectifs]]</f>
        <v>0</v>
      </c>
      <c r="J30" s="177"/>
    </row>
    <row r="31" spans="2:10" x14ac:dyDescent="0.25">
      <c r="B31" s="221" t="s">
        <v>137</v>
      </c>
      <c r="C31" s="177"/>
      <c r="D31" s="177"/>
      <c r="E31" s="177"/>
      <c r="F31" s="176">
        <f>Tableau17[[#This Row],[Nombre de conseils individuels]]+Tableau17[[#This Row],[Nombre de conseils collectifs]]</f>
        <v>0</v>
      </c>
      <c r="G31" s="177"/>
      <c r="H31" s="177"/>
      <c r="I31" s="176">
        <f>Tableau17[[#This Row],[Nb de conseils individuels]]+Tableau17[[#This Row],[Nb de conseils collectifs]]</f>
        <v>0</v>
      </c>
      <c r="J31" s="177"/>
    </row>
    <row r="32" spans="2:10" x14ac:dyDescent="0.25">
      <c r="B32" s="221" t="s">
        <v>138</v>
      </c>
      <c r="C32" s="177"/>
      <c r="D32" s="177"/>
      <c r="E32" s="177"/>
      <c r="F32" s="176">
        <f>Tableau17[[#This Row],[Nombre de conseils individuels]]+Tableau17[[#This Row],[Nombre de conseils collectifs]]</f>
        <v>0</v>
      </c>
      <c r="G32" s="177"/>
      <c r="H32" s="177"/>
      <c r="I32" s="176">
        <f>Tableau17[[#This Row],[Nb de conseils individuels]]+Tableau17[[#This Row],[Nb de conseils collectifs]]</f>
        <v>0</v>
      </c>
      <c r="J32" s="177"/>
    </row>
    <row r="33" spans="2:10" x14ac:dyDescent="0.25">
      <c r="B33" s="221" t="s">
        <v>139</v>
      </c>
      <c r="C33" s="177"/>
      <c r="D33" s="177"/>
      <c r="E33" s="177"/>
      <c r="F33" s="176">
        <f>Tableau17[[#This Row],[Nombre de conseils individuels]]+Tableau17[[#This Row],[Nombre de conseils collectifs]]</f>
        <v>0</v>
      </c>
      <c r="G33" s="177"/>
      <c r="H33" s="177"/>
      <c r="I33" s="176">
        <f>Tableau17[[#This Row],[Nb de conseils individuels]]+Tableau17[[#This Row],[Nb de conseils collectifs]]</f>
        <v>0</v>
      </c>
      <c r="J33" s="177"/>
    </row>
    <row r="34" spans="2:10" x14ac:dyDescent="0.25">
      <c r="B34" s="221" t="s">
        <v>140</v>
      </c>
      <c r="C34" s="177"/>
      <c r="D34" s="177"/>
      <c r="E34" s="177"/>
      <c r="F34" s="176">
        <f>Tableau17[[#This Row],[Nombre de conseils individuels]]+Tableau17[[#This Row],[Nombre de conseils collectifs]]</f>
        <v>0</v>
      </c>
      <c r="G34" s="177"/>
      <c r="H34" s="177"/>
      <c r="I34" s="176">
        <f>Tableau17[[#This Row],[Nb de conseils individuels]]+Tableau17[[#This Row],[Nb de conseils collectifs]]</f>
        <v>0</v>
      </c>
      <c r="J34" s="177"/>
    </row>
    <row r="35" spans="2:10" x14ac:dyDescent="0.25">
      <c r="B35" s="221" t="s">
        <v>141</v>
      </c>
      <c r="C35" s="177"/>
      <c r="D35" s="177"/>
      <c r="E35" s="177"/>
      <c r="F35" s="176">
        <f>Tableau17[[#This Row],[Nombre de conseils individuels]]+Tableau17[[#This Row],[Nombre de conseils collectifs]]</f>
        <v>0</v>
      </c>
      <c r="G35" s="177"/>
      <c r="H35" s="177"/>
      <c r="I35" s="176">
        <f>Tableau17[[#This Row],[Nb de conseils individuels]]+Tableau17[[#This Row],[Nb de conseils collectifs]]</f>
        <v>0</v>
      </c>
      <c r="J35" s="177"/>
    </row>
    <row r="36" spans="2:10" x14ac:dyDescent="0.25">
      <c r="B36" s="221" t="s">
        <v>142</v>
      </c>
      <c r="C36" s="177"/>
      <c r="D36" s="177"/>
      <c r="E36" s="177"/>
      <c r="F36" s="176">
        <f>Tableau17[[#This Row],[Nombre de conseils individuels]]+Tableau17[[#This Row],[Nombre de conseils collectifs]]</f>
        <v>0</v>
      </c>
      <c r="G36" s="177"/>
      <c r="H36" s="177"/>
      <c r="I36" s="176">
        <f>Tableau17[[#This Row],[Nb de conseils individuels]]+Tableau17[[#This Row],[Nb de conseils collectifs]]</f>
        <v>0</v>
      </c>
      <c r="J36" s="177"/>
    </row>
    <row r="37" spans="2:10" x14ac:dyDescent="0.25">
      <c r="B37" s="221" t="s">
        <v>143</v>
      </c>
      <c r="C37" s="177"/>
      <c r="D37" s="177"/>
      <c r="E37" s="177"/>
      <c r="F37" s="176">
        <f>Tableau17[[#This Row],[Nombre de conseils individuels]]+Tableau17[[#This Row],[Nombre de conseils collectifs]]</f>
        <v>0</v>
      </c>
      <c r="G37" s="177"/>
      <c r="H37" s="177"/>
      <c r="I37" s="176">
        <f>Tableau17[[#This Row],[Nb de conseils individuels]]+Tableau17[[#This Row],[Nb de conseils collectifs]]</f>
        <v>0</v>
      </c>
      <c r="J37" s="177"/>
    </row>
    <row r="38" spans="2:10" x14ac:dyDescent="0.25">
      <c r="B38" s="221" t="s">
        <v>144</v>
      </c>
      <c r="C38" s="177"/>
      <c r="D38" s="177"/>
      <c r="E38" s="177"/>
      <c r="F38" s="176">
        <f>Tableau17[[#This Row],[Nombre de conseils individuels]]+Tableau17[[#This Row],[Nombre de conseils collectifs]]</f>
        <v>0</v>
      </c>
      <c r="G38" s="177"/>
      <c r="H38" s="177"/>
      <c r="I38" s="176">
        <f>Tableau17[[#This Row],[Nb de conseils individuels]]+Tableau17[[#This Row],[Nb de conseils collectifs]]</f>
        <v>0</v>
      </c>
      <c r="J38" s="177"/>
    </row>
    <row r="39" spans="2:10" ht="15.75" thickBot="1" x14ac:dyDescent="0.3"/>
    <row r="40" spans="2:10" ht="15.75" thickBot="1" x14ac:dyDescent="0.3">
      <c r="B40" s="303" t="s">
        <v>115</v>
      </c>
      <c r="C40" s="304"/>
      <c r="D40" s="304"/>
      <c r="E40" s="304"/>
      <c r="F40" s="305"/>
    </row>
    <row r="41" spans="2:10" ht="15.75" thickBot="1" x14ac:dyDescent="0.3">
      <c r="B41" s="82" t="s">
        <v>116</v>
      </c>
      <c r="C41" s="309"/>
      <c r="D41" s="310"/>
      <c r="E41" s="140" t="s">
        <v>117</v>
      </c>
      <c r="F41" s="216"/>
    </row>
    <row r="42" spans="2:10" ht="15.75" thickBot="1" x14ac:dyDescent="0.3">
      <c r="B42" s="82" t="s">
        <v>285</v>
      </c>
      <c r="C42" s="306"/>
      <c r="D42" s="307"/>
      <c r="E42" s="307"/>
      <c r="F42" s="308"/>
    </row>
    <row r="43" spans="2:10" x14ac:dyDescent="0.25">
      <c r="B43" s="291" t="s">
        <v>118</v>
      </c>
      <c r="C43" s="292"/>
      <c r="D43" s="292"/>
      <c r="E43" s="292"/>
      <c r="F43" s="293"/>
    </row>
    <row r="44" spans="2:10" x14ac:dyDescent="0.25">
      <c r="B44" s="294"/>
      <c r="C44" s="295"/>
      <c r="D44" s="295"/>
      <c r="E44" s="295"/>
      <c r="F44" s="296"/>
    </row>
    <row r="45" spans="2:10" x14ac:dyDescent="0.25">
      <c r="B45" s="294"/>
      <c r="C45" s="295"/>
      <c r="D45" s="295"/>
      <c r="E45" s="295"/>
      <c r="F45" s="296"/>
    </row>
    <row r="46" spans="2:10" x14ac:dyDescent="0.25">
      <c r="B46" s="294"/>
      <c r="C46" s="295"/>
      <c r="D46" s="295"/>
      <c r="E46" s="295"/>
      <c r="F46" s="296"/>
    </row>
    <row r="47" spans="2:10" x14ac:dyDescent="0.25">
      <c r="B47" s="294"/>
      <c r="C47" s="295"/>
      <c r="D47" s="295"/>
      <c r="E47" s="295"/>
      <c r="F47" s="296"/>
    </row>
    <row r="48" spans="2:10" ht="15.75" thickBot="1" x14ac:dyDescent="0.3">
      <c r="B48" s="297"/>
      <c r="C48" s="298"/>
      <c r="D48" s="298"/>
      <c r="E48" s="298"/>
      <c r="F48" s="299"/>
    </row>
  </sheetData>
  <sheetProtection algorithmName="SHA-512" hashValue="jDaOkGEEYZz85ckKsoFuDL31zUz3BnPbEKLX82YqeQpS/necl9l6AoTefJV/DjBlmicQGYs5fysDJPDENgZ+UA==" saltValue="aYJytxBp51BfkJuZEnlxow==" spinCount="100000" sheet="1" objects="1" scenarios="1" formatCells="0" formatRows="0"/>
  <mergeCells count="21">
    <mergeCell ref="G15:H15"/>
    <mergeCell ref="I15:J15"/>
    <mergeCell ref="D13:F13"/>
    <mergeCell ref="D14:F14"/>
    <mergeCell ref="C4:F4"/>
    <mergeCell ref="C5:F5"/>
    <mergeCell ref="B7:C7"/>
    <mergeCell ref="B11:C11"/>
    <mergeCell ref="B13:C13"/>
    <mergeCell ref="D11:F11"/>
    <mergeCell ref="B2:F2"/>
    <mergeCell ref="D7:F7"/>
    <mergeCell ref="D8:F8"/>
    <mergeCell ref="D9:F9"/>
    <mergeCell ref="D10:F10"/>
    <mergeCell ref="B43:F48"/>
    <mergeCell ref="D17:F17"/>
    <mergeCell ref="G17:J17"/>
    <mergeCell ref="B40:F40"/>
    <mergeCell ref="C42:F42"/>
    <mergeCell ref="C41:D41"/>
  </mergeCells>
  <dataValidations count="2">
    <dataValidation type="whole" allowBlank="1" showInputMessage="1" showErrorMessage="1" sqref="D14" xr:uid="{5397699C-245B-42AE-8AAB-3C91AD79018D}">
      <formula1>1</formula1>
      <formula2>10</formula2>
    </dataValidation>
    <dataValidation type="list" allowBlank="1" showInputMessage="1" showErrorMessage="1" sqref="D13" xr:uid="{01AA6345-A9F8-4FC5-AA43-8C99B3D448B0}">
      <formula1>"Acompte,Solde"</formula1>
    </dataValidation>
  </dataValidations>
  <printOptions horizontalCentered="1"/>
  <pageMargins left="0.19685039370078741" right="0.19685039370078741" top="0.19685039370078741" bottom="0.19685039370078741" header="0" footer="0"/>
  <pageSetup paperSize="9" scale="95"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EW18"/>
  <sheetViews>
    <sheetView workbookViewId="0">
      <selection activeCell="B7" sqref="B7:D9"/>
    </sheetView>
  </sheetViews>
  <sheetFormatPr baseColWidth="10" defaultColWidth="11.5703125" defaultRowHeight="15" x14ac:dyDescent="0.25"/>
  <cols>
    <col min="1" max="1" width="50.28515625" style="3" customWidth="1"/>
    <col min="2" max="2" width="39.140625" style="3" customWidth="1"/>
    <col min="3" max="3" width="38.85546875" style="3" customWidth="1"/>
    <col min="4" max="4" width="16.85546875" style="3" customWidth="1"/>
    <col min="5" max="5" width="68.85546875" style="3" customWidth="1"/>
    <col min="6" max="6" width="39.7109375" style="3" customWidth="1"/>
    <col min="7" max="16384" width="11.5703125" style="3"/>
  </cols>
  <sheetData>
    <row r="1" spans="1:153" s="141" customFormat="1" ht="85.5" customHeight="1" x14ac:dyDescent="0.25"/>
    <row r="2" spans="1:153" s="141" customFormat="1" ht="10.5" customHeight="1" thickBot="1" x14ac:dyDescent="0.3"/>
    <row r="3" spans="1:153" s="43" customFormat="1" ht="24" customHeight="1" x14ac:dyDescent="0.25">
      <c r="A3" s="347" t="s">
        <v>283</v>
      </c>
      <c r="B3" s="348"/>
      <c r="C3" s="348"/>
      <c r="D3" s="349"/>
      <c r="E3" s="164"/>
      <c r="F3" s="138"/>
      <c r="G3" s="138"/>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row>
    <row r="4" spans="1:153" s="43" customFormat="1" ht="21" x14ac:dyDescent="0.25">
      <c r="A4" s="350" t="str">
        <f>'Notice accueil'!$J$8</f>
        <v>Conseil individuel et collectif dans le secteur agricole</v>
      </c>
      <c r="B4" s="351"/>
      <c r="C4" s="351"/>
      <c r="D4" s="352"/>
      <c r="E4" s="164"/>
      <c r="F4" s="138"/>
      <c r="G4" s="138"/>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row>
    <row r="5" spans="1:153" s="43" customFormat="1" ht="21.75" thickBot="1" x14ac:dyDescent="0.3">
      <c r="A5" s="353" t="str">
        <f>'Notice accueil'!$A$9</f>
        <v>Intervention n° 78.011 du Plan Stratégique National de la Politique Agricole Commune</v>
      </c>
      <c r="B5" s="354"/>
      <c r="C5" s="354"/>
      <c r="D5" s="355"/>
      <c r="E5" s="164"/>
      <c r="F5" s="138"/>
      <c r="G5" s="138"/>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row>
    <row r="6" spans="1:153" s="138" customFormat="1" ht="15.75" thickBot="1" x14ac:dyDescent="0.3">
      <c r="A6" s="166" t="str">
        <f>VLOOKUP('Notice accueil'!I8,TAB_DISPOSITIFS,3,FALSE)</f>
        <v>TI_78_011</v>
      </c>
      <c r="B6" s="164"/>
      <c r="C6" s="164"/>
      <c r="D6" s="164"/>
      <c r="E6" s="164"/>
    </row>
    <row r="7" spans="1:153" s="138" customFormat="1" x14ac:dyDescent="0.25">
      <c r="A7" s="167" t="s">
        <v>35</v>
      </c>
      <c r="B7" s="356">
        <f>Nom_du_bénéficiaire</f>
        <v>0</v>
      </c>
      <c r="C7" s="357"/>
      <c r="D7" s="358"/>
      <c r="E7" s="164"/>
    </row>
    <row r="8" spans="1:153" s="138" customFormat="1" ht="54.95" customHeight="1" x14ac:dyDescent="0.25">
      <c r="A8" s="168" t="s">
        <v>31</v>
      </c>
      <c r="B8" s="359">
        <f>Libellé_Projet</f>
        <v>0</v>
      </c>
      <c r="C8" s="360"/>
      <c r="D8" s="361"/>
      <c r="E8" s="164"/>
    </row>
    <row r="9" spans="1:153" s="138" customFormat="1" ht="15.75" thickBot="1" x14ac:dyDescent="0.3">
      <c r="A9" s="169" t="s">
        <v>39</v>
      </c>
      <c r="B9" s="335">
        <f>Num_SIRET</f>
        <v>0</v>
      </c>
      <c r="C9" s="336"/>
      <c r="D9" s="337"/>
      <c r="E9" s="164"/>
    </row>
    <row r="10" spans="1:153" s="138" customFormat="1" x14ac:dyDescent="0.25">
      <c r="A10" s="170" t="s">
        <v>27</v>
      </c>
      <c r="B10" s="338"/>
      <c r="C10" s="339"/>
      <c r="D10" s="340"/>
      <c r="E10" s="164"/>
    </row>
    <row r="11" spans="1:153" s="138" customFormat="1" x14ac:dyDescent="0.25">
      <c r="A11" s="171" t="s">
        <v>114</v>
      </c>
      <c r="B11" s="341" t="s">
        <v>245</v>
      </c>
      <c r="C11" s="342"/>
      <c r="D11" s="343"/>
      <c r="E11" s="164"/>
    </row>
    <row r="12" spans="1:153" s="138" customFormat="1" x14ac:dyDescent="0.25">
      <c r="A12" s="171" t="s">
        <v>110</v>
      </c>
      <c r="B12" s="344"/>
      <c r="C12" s="345"/>
      <c r="D12" s="346"/>
      <c r="E12" s="164"/>
    </row>
    <row r="13" spans="1:153" s="138" customFormat="1" x14ac:dyDescent="0.25">
      <c r="A13" s="171" t="s">
        <v>111</v>
      </c>
      <c r="B13" s="344"/>
      <c r="C13" s="345"/>
      <c r="D13" s="346"/>
      <c r="E13" s="164"/>
    </row>
    <row r="14" spans="1:153" s="138" customFormat="1" ht="15.75" thickBot="1" x14ac:dyDescent="0.3">
      <c r="A14" s="169" t="s">
        <v>44</v>
      </c>
      <c r="B14" s="332"/>
      <c r="C14" s="333"/>
      <c r="D14" s="334"/>
      <c r="E14" s="164"/>
    </row>
    <row r="15" spans="1:153" ht="15.75" thickBot="1" x14ac:dyDescent="0.3">
      <c r="A15" s="41"/>
      <c r="B15" s="41"/>
      <c r="C15" s="41"/>
      <c r="D15" s="41"/>
      <c r="E15" s="41"/>
    </row>
    <row r="16" spans="1:153" x14ac:dyDescent="0.25">
      <c r="A16" s="200" t="s">
        <v>263</v>
      </c>
      <c r="B16" s="201" t="str">
        <f>Montant_projet_présenté</f>
        <v>Acompte</v>
      </c>
      <c r="C16" s="172" t="s">
        <v>275</v>
      </c>
      <c r="D16" s="41"/>
      <c r="E16" s="41"/>
    </row>
    <row r="17" spans="1:5" ht="15.75" thickBot="1" x14ac:dyDescent="0.3">
      <c r="A17" s="196" t="s">
        <v>274</v>
      </c>
      <c r="B17" s="202">
        <f>'Fiche Bénéficiaire'!C17</f>
        <v>0</v>
      </c>
      <c r="C17" s="172"/>
      <c r="D17" s="41"/>
      <c r="E17" s="41"/>
    </row>
    <row r="18" spans="1:5" x14ac:dyDescent="0.25">
      <c r="A18" s="41"/>
      <c r="B18" s="41"/>
      <c r="C18" s="41"/>
      <c r="D18" s="41"/>
      <c r="E18" s="41"/>
    </row>
  </sheetData>
  <sheetProtection algorithmName="SHA-512" hashValue="pqGEp8BeF+HqZePV9c/E3awl4AMP8PQUQu4L8xtVLQ34Me2UtYme8JIAd3Mw4aqg4itgwQ75z5pNQUVxsyVnQw==" saltValue="VXJtZ50n07T/KPKCEq2GpA==" spinCount="100000" sheet="1" objects="1" scenarios="1"/>
  <mergeCells count="11">
    <mergeCell ref="A3:D3"/>
    <mergeCell ref="A4:D4"/>
    <mergeCell ref="A5:D5"/>
    <mergeCell ref="B7:D7"/>
    <mergeCell ref="B8:D8"/>
    <mergeCell ref="B14:D14"/>
    <mergeCell ref="B9:D9"/>
    <mergeCell ref="B10:D10"/>
    <mergeCell ref="B11:D11"/>
    <mergeCell ref="B12:D12"/>
    <mergeCell ref="B13:D13"/>
  </mergeCells>
  <printOptions horizontalCentered="1"/>
  <pageMargins left="0.19685039370078741" right="0.19685039370078741" top="0.19685039370078741" bottom="0.19685039370078741" header="0" footer="0"/>
  <pageSetup paperSize="9" scale="69" orientation="portrait" r:id="rId1"/>
  <ignoredErrors>
    <ignoredError sqref="B16:B17"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tabColor theme="8" tint="0.39997558519241921"/>
    <pageSetUpPr fitToPage="1"/>
  </sheetPr>
  <dimension ref="A1:EZ43"/>
  <sheetViews>
    <sheetView topLeftCell="A4" zoomScaleNormal="100" workbookViewId="0">
      <selection activeCell="A15" sqref="A15:E15"/>
    </sheetView>
  </sheetViews>
  <sheetFormatPr baseColWidth="10" defaultColWidth="11.42578125" defaultRowHeight="15" x14ac:dyDescent="0.25"/>
  <cols>
    <col min="1" max="1" width="21" style="2" bestFit="1" customWidth="1"/>
    <col min="2" max="2" width="30.140625" style="2" customWidth="1"/>
    <col min="3" max="3" width="27.7109375" style="2" customWidth="1"/>
    <col min="4" max="4" width="33.85546875" style="2" customWidth="1"/>
    <col min="5" max="5" width="40.7109375" style="2" customWidth="1"/>
    <col min="6" max="6" width="30" style="2" customWidth="1"/>
    <col min="7" max="7" width="45" style="2" customWidth="1"/>
    <col min="8" max="8" width="19.7109375" style="2" customWidth="1" collapsed="1"/>
    <col min="9" max="9" width="45.28515625" style="2" customWidth="1"/>
    <col min="10" max="10" width="15" style="2" customWidth="1"/>
    <col min="11" max="11" width="17.28515625" style="2" customWidth="1"/>
    <col min="12" max="12" width="15.28515625" style="2" customWidth="1"/>
    <col min="13" max="13" width="18.85546875" style="2" customWidth="1"/>
    <col min="14" max="14" width="19.28515625" style="2" customWidth="1"/>
    <col min="15" max="15" width="19.5703125" style="2" customWidth="1"/>
    <col min="16" max="16384" width="11.42578125" style="2"/>
  </cols>
  <sheetData>
    <row r="1" spans="1:156" ht="89.25" customHeight="1" x14ac:dyDescent="0.25">
      <c r="A1" s="132"/>
      <c r="B1" s="31"/>
      <c r="C1" s="31"/>
      <c r="D1" s="31"/>
      <c r="E1" s="31"/>
      <c r="F1" s="31"/>
    </row>
    <row r="2" spans="1:156" ht="10.5" customHeight="1" x14ac:dyDescent="0.25">
      <c r="A2" s="132"/>
      <c r="B2" s="31"/>
      <c r="C2" s="31"/>
      <c r="D2" s="31"/>
      <c r="E2" s="31"/>
      <c r="F2" s="31"/>
    </row>
    <row r="3" spans="1:156" ht="50.1" customHeight="1" x14ac:dyDescent="0.25">
      <c r="A3" s="311" t="s">
        <v>261</v>
      </c>
      <c r="B3" s="312"/>
      <c r="C3" s="312"/>
      <c r="D3" s="312"/>
      <c r="E3" s="312"/>
      <c r="F3" s="312"/>
    </row>
    <row r="4" spans="1:156" ht="15.75" thickBot="1" x14ac:dyDescent="0.3">
      <c r="A4" s="77"/>
    </row>
    <row r="5" spans="1:156" ht="39" customHeight="1" thickBot="1" x14ac:dyDescent="0.3">
      <c r="A5" s="79" t="s">
        <v>108</v>
      </c>
      <c r="B5" s="324" t="str">
        <f>CONCATENATE(N_TI," - ",VLOOKUP(N_TI,TAB_DISPOSITIFS,2,FALSE))</f>
        <v>78.011 - Conseil individuel et collectif dans le secteur agricole</v>
      </c>
      <c r="C5" s="325"/>
      <c r="D5" s="325"/>
      <c r="E5" s="325"/>
      <c r="F5" s="326"/>
    </row>
    <row r="6" spans="1:156" ht="15.75" thickBot="1" x14ac:dyDescent="0.3">
      <c r="A6" s="80" t="s">
        <v>109</v>
      </c>
      <c r="B6" s="327" t="str">
        <f>Service_Instructeur</f>
        <v>CD974/SI/CASAE</v>
      </c>
      <c r="C6" s="328"/>
      <c r="D6" s="328"/>
      <c r="E6" s="328"/>
      <c r="F6" s="329"/>
    </row>
    <row r="7" spans="1:156" ht="15.75" thickBot="1" x14ac:dyDescent="0.3">
      <c r="A7" s="80" t="s">
        <v>27</v>
      </c>
      <c r="B7" s="97">
        <f>Nom_instructeur</f>
        <v>0</v>
      </c>
      <c r="C7" s="98"/>
      <c r="D7" s="98"/>
      <c r="E7" s="98"/>
      <c r="F7" s="99"/>
    </row>
    <row r="8" spans="1:156" ht="15.75" thickBot="1" x14ac:dyDescent="0.3">
      <c r="A8" s="81" t="s">
        <v>110</v>
      </c>
      <c r="B8" s="362">
        <f>Num_temporaire</f>
        <v>0</v>
      </c>
      <c r="C8" s="363"/>
      <c r="D8" s="363"/>
      <c r="E8" s="363"/>
      <c r="F8" s="364"/>
    </row>
    <row r="9" spans="1:156" ht="15.75" thickBot="1" x14ac:dyDescent="0.3">
      <c r="A9" s="81" t="s">
        <v>111</v>
      </c>
      <c r="B9" s="362">
        <f>Num_EUROPAC</f>
        <v>0</v>
      </c>
      <c r="C9" s="363"/>
      <c r="D9" s="363"/>
      <c r="E9" s="363"/>
      <c r="F9" s="364"/>
    </row>
    <row r="10" spans="1:156" ht="15.75" thickBot="1" x14ac:dyDescent="0.3">
      <c r="A10" s="80" t="s">
        <v>112</v>
      </c>
      <c r="B10" s="327">
        <f>Num_Instruction</f>
        <v>0</v>
      </c>
      <c r="C10" s="328"/>
      <c r="D10" s="328"/>
      <c r="E10" s="328"/>
      <c r="F10" s="329"/>
    </row>
    <row r="11" spans="1:156" ht="26.25" thickBot="1" x14ac:dyDescent="0.3">
      <c r="A11" s="80" t="s">
        <v>113</v>
      </c>
      <c r="B11" s="362">
        <f>Nom_du_bénéficiaire</f>
        <v>0</v>
      </c>
      <c r="C11" s="363"/>
      <c r="D11" s="363"/>
      <c r="E11" s="363"/>
      <c r="F11" s="364"/>
    </row>
    <row r="12" spans="1:156" ht="15.75" thickBot="1" x14ac:dyDescent="0.3">
      <c r="A12" s="80" t="s">
        <v>31</v>
      </c>
      <c r="B12" s="327">
        <f>Libellé_Projet</f>
        <v>0</v>
      </c>
      <c r="C12" s="328"/>
      <c r="D12" s="328"/>
      <c r="E12" s="328"/>
      <c r="F12" s="329"/>
    </row>
    <row r="13" spans="1:156" ht="15" customHeight="1" x14ac:dyDescent="0.25">
      <c r="A13" s="31"/>
      <c r="B13" s="31"/>
      <c r="C13" s="31"/>
      <c r="D13" s="31"/>
      <c r="E13" s="31"/>
      <c r="F13" s="31"/>
      <c r="H13" s="14"/>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c r="EU13" s="30"/>
      <c r="EV13" s="30"/>
      <c r="EW13" s="30"/>
      <c r="EX13" s="30"/>
      <c r="EY13" s="30"/>
      <c r="EZ13" s="30"/>
    </row>
    <row r="14" spans="1:156" x14ac:dyDescent="0.25">
      <c r="A14" s="31"/>
      <c r="B14" s="31"/>
      <c r="C14" s="31"/>
      <c r="D14" s="31"/>
      <c r="E14" s="31"/>
      <c r="F14" s="31"/>
    </row>
    <row r="15" spans="1:156" x14ac:dyDescent="0.25">
      <c r="A15" s="366" t="s">
        <v>207</v>
      </c>
      <c r="B15" s="366"/>
      <c r="C15" s="366"/>
      <c r="D15" s="366"/>
      <c r="E15" s="366"/>
      <c r="F15" s="32"/>
    </row>
    <row r="16" spans="1:156" x14ac:dyDescent="0.25">
      <c r="A16" s="31"/>
      <c r="B16" s="31"/>
      <c r="C16" s="31"/>
      <c r="D16" s="31"/>
      <c r="E16" s="31"/>
      <c r="F16" s="31"/>
    </row>
    <row r="17" spans="1:16" x14ac:dyDescent="0.25">
      <c r="A17" s="365" t="s">
        <v>219</v>
      </c>
      <c r="B17" s="365"/>
      <c r="C17" s="365"/>
      <c r="D17" s="32"/>
      <c r="E17" s="32"/>
      <c r="F17" s="32"/>
    </row>
    <row r="18" spans="1:16" x14ac:dyDescent="0.25">
      <c r="A18" s="31"/>
      <c r="B18" s="31"/>
      <c r="C18" s="31"/>
      <c r="D18" s="31"/>
      <c r="E18" s="31"/>
      <c r="F18" s="31"/>
    </row>
    <row r="19" spans="1:16" s="9" customFormat="1" ht="54" customHeight="1" x14ac:dyDescent="0.25">
      <c r="A19" s="9" t="s">
        <v>182</v>
      </c>
      <c r="B19" s="9" t="s">
        <v>3</v>
      </c>
      <c r="C19" s="9" t="s">
        <v>201</v>
      </c>
      <c r="D19" s="9" t="s">
        <v>202</v>
      </c>
      <c r="E19" s="9" t="s">
        <v>203</v>
      </c>
      <c r="F19" s="9" t="s">
        <v>204</v>
      </c>
      <c r="G19" s="9" t="s">
        <v>205</v>
      </c>
      <c r="I19" s="9" t="s">
        <v>56</v>
      </c>
      <c r="J19" s="9" t="s">
        <v>3</v>
      </c>
      <c r="K19" s="9" t="s">
        <v>201</v>
      </c>
      <c r="L19" s="9" t="s">
        <v>202</v>
      </c>
      <c r="M19" s="9" t="s">
        <v>203</v>
      </c>
      <c r="N19" s="9" t="s">
        <v>204</v>
      </c>
      <c r="O19" s="9" t="s">
        <v>205</v>
      </c>
      <c r="P19" s="9" t="s">
        <v>220</v>
      </c>
    </row>
    <row r="20" spans="1:16" s="3" customFormat="1" x14ac:dyDescent="0.25">
      <c r="A20" s="92" t="str">
        <f>'Postes de dépense'!J5</f>
        <v>Action 1</v>
      </c>
      <c r="B20" s="93">
        <f>SUMIF(Plage_Action,Tableau15[[#This Row],[Action]],Plage_Mt_Présente)</f>
        <v>0</v>
      </c>
      <c r="C20" s="93">
        <f>SUMIF(Plage_Action,Tableau15[[#This Row],[Action]],Plage_Mt_Eligible)</f>
        <v>0</v>
      </c>
      <c r="D20" s="93">
        <f>SUMIF(Plage_Action,Tableau15[[#This Row],[Action]],Plage_Mt_ineligible)</f>
        <v>0</v>
      </c>
      <c r="E20" s="93">
        <f>SUMIF(Plage_Action,Tableau15[[#This Row],[Action]],Plage_Mt_retenu)</f>
        <v>0</v>
      </c>
      <c r="F20" s="93">
        <f>SUMIF(Plage_Action,Tableau15[[#This Row],[Action]],Plage_Mt_écarté)</f>
        <v>0</v>
      </c>
      <c r="G20" s="93">
        <f>SUMIF(Plage_Action,Tableau15[[#This Row],[Action]],Plage_Mt_retenu)</f>
        <v>0</v>
      </c>
      <c r="I20" s="92" t="str">
        <f ca="1">IF(OCS!C9="","",OCS!C9)</f>
        <v>Chef de projet/Directeur technique</v>
      </c>
      <c r="J20" s="93">
        <f ca="1">SUMIF(Plage_OCS,Tableau1524[[#This Row],[OCS]],Plage_Mt_Présente)</f>
        <v>0</v>
      </c>
      <c r="K20" s="93">
        <f ca="1">SUMIF(Plage_OCS,Tableau1524[[#This Row],[OCS]],Plage_Mt_Eligible)</f>
        <v>0</v>
      </c>
      <c r="L20" s="93">
        <f ca="1">SUMIF(Plage_OCS,Tableau1524[[#This Row],[OCS]],Plage_Mt_ineligible)</f>
        <v>0</v>
      </c>
      <c r="M20" s="93">
        <f ca="1">SUMIF(Plage_OCS,Tableau1524[[#This Row],[OCS]],Plage_Mt_retenu)</f>
        <v>0</v>
      </c>
      <c r="N20" s="93">
        <f ca="1">SUMIF(Plage_OCS,Tableau1524[[#This Row],[OCS]],Plage_Mt_écarté)</f>
        <v>0</v>
      </c>
      <c r="O20" s="93">
        <f ca="1">SUMIF(Plage_OCS,Tableau1524[[#This Row],[OCS]],Plage_Mt_retenu)</f>
        <v>0</v>
      </c>
      <c r="P20" s="94">
        <f ca="1">SUMIF(Plage_OCS,Tableau1524[[#This Row],[OCS]],Plage_Qté_retenue)</f>
        <v>0</v>
      </c>
    </row>
    <row r="21" spans="1:16" s="3" customFormat="1" x14ac:dyDescent="0.25">
      <c r="A21" s="92" t="str">
        <f>'Postes de dépense'!J6</f>
        <v>Action 2</v>
      </c>
      <c r="B21" s="93">
        <f>SUMIF(Plage_Action,Tableau15[[#This Row],[Action]],Plage_Mt_Présente)</f>
        <v>0</v>
      </c>
      <c r="C21" s="93">
        <f>SUMIF(Plage_Action,Tableau15[[#This Row],[Action]],Plage_Mt_Eligible)</f>
        <v>0</v>
      </c>
      <c r="D21" s="93">
        <f>SUMIF(Plage_Action,Tableau15[[#This Row],[Action]],Plage_Mt_ineligible)</f>
        <v>0</v>
      </c>
      <c r="E21" s="93">
        <f>SUMIF(Plage_Action,Tableau15[[#This Row],[Action]],Plage_Mt_retenu)</f>
        <v>0</v>
      </c>
      <c r="F21" s="93">
        <f>SUMIF(Plage_Action,Tableau15[[#This Row],[Action]],Plage_Mt_écarté)</f>
        <v>0</v>
      </c>
      <c r="G21" s="93">
        <f>SUMIF(Plage_Action,Tableau15[[#This Row],[Action]],Plage_Mt_retenu)</f>
        <v>0</v>
      </c>
      <c r="I21" s="92" t="str">
        <f ca="1">IF(OCS!C10="","",OCS!C10)</f>
        <v>Ingénieur</v>
      </c>
      <c r="J21" s="93">
        <f ca="1">SUMIF(Plage_OCS,Tableau1524[[#This Row],[OCS]],Plage_Mt_Présente)</f>
        <v>0</v>
      </c>
      <c r="K21" s="93">
        <f ca="1">SUMIF(Plage_OCS,Tableau1524[[#This Row],[OCS]],Plage_Mt_Eligible)</f>
        <v>0</v>
      </c>
      <c r="L21" s="93">
        <f ca="1">SUMIF(Plage_OCS,Tableau1524[[#This Row],[OCS]],Plage_Mt_ineligible)</f>
        <v>0</v>
      </c>
      <c r="M21" s="93">
        <f ca="1">SUMIF(Plage_OCS,Tableau1524[[#This Row],[OCS]],Plage_Mt_retenu)</f>
        <v>0</v>
      </c>
      <c r="N21" s="93">
        <f ca="1">SUMIF(Plage_OCS,Tableau1524[[#This Row],[OCS]],Plage_Mt_écarté)</f>
        <v>0</v>
      </c>
      <c r="O21" s="93">
        <f ca="1">SUMIF(Plage_OCS,Tableau1524[[#This Row],[OCS]],Plage_Mt_retenu)</f>
        <v>0</v>
      </c>
      <c r="P21" s="94">
        <f ca="1">SUMIF(Plage_OCS,Tableau1524[[#This Row],[OCS]],Plage_Qté_retenue)</f>
        <v>0</v>
      </c>
    </row>
    <row r="22" spans="1:16" s="3" customFormat="1" x14ac:dyDescent="0.25">
      <c r="A22" s="92" t="str">
        <f>'Postes de dépense'!J7</f>
        <v>Action 3</v>
      </c>
      <c r="B22" s="93">
        <f>SUMIF(Plage_Action,Tableau15[[#This Row],[Action]],Plage_Mt_Présente)</f>
        <v>0</v>
      </c>
      <c r="C22" s="93">
        <f>SUMIF(Plage_Action,Tableau15[[#This Row],[Action]],Plage_Mt_Eligible)</f>
        <v>0</v>
      </c>
      <c r="D22" s="93">
        <f>SUMIF(Plage_Action,Tableau15[[#This Row],[Action]],Plage_Mt_ineligible)</f>
        <v>0</v>
      </c>
      <c r="E22" s="93">
        <f>SUMIF(Plage_Action,Tableau15[[#This Row],[Action]],Plage_Mt_retenu)</f>
        <v>0</v>
      </c>
      <c r="F22" s="93">
        <f>SUMIF(Plage_Action,Tableau15[[#This Row],[Action]],Plage_Mt_écarté)</f>
        <v>0</v>
      </c>
      <c r="G22" s="93">
        <f>SUMIF(Plage_Action,Tableau15[[#This Row],[Action]],Plage_Mt_retenu)</f>
        <v>0</v>
      </c>
      <c r="I22" s="92" t="str">
        <f ca="1">IF(OCS!C11="","",OCS!C11)</f>
        <v>Technicien</v>
      </c>
      <c r="J22" s="93">
        <f ca="1">SUMIF(Plage_OCS,Tableau1524[[#This Row],[OCS]],Plage_Mt_Présente)</f>
        <v>0</v>
      </c>
      <c r="K22" s="93">
        <f ca="1">SUMIF(Plage_OCS,Tableau1524[[#This Row],[OCS]],Plage_Mt_Eligible)</f>
        <v>0</v>
      </c>
      <c r="L22" s="93">
        <f ca="1">SUMIF(Plage_OCS,Tableau1524[[#This Row],[OCS]],Plage_Mt_ineligible)</f>
        <v>0</v>
      </c>
      <c r="M22" s="93">
        <f ca="1">SUMIF(Plage_OCS,Tableau1524[[#This Row],[OCS]],Plage_Mt_retenu)</f>
        <v>0</v>
      </c>
      <c r="N22" s="93">
        <f ca="1">SUMIF(Plage_OCS,Tableau1524[[#This Row],[OCS]],Plage_Mt_écarté)</f>
        <v>0</v>
      </c>
      <c r="O22" s="93">
        <f ca="1">SUMIF(Plage_OCS,Tableau1524[[#This Row],[OCS]],Plage_Mt_retenu)</f>
        <v>0</v>
      </c>
      <c r="P22" s="94">
        <f ca="1">SUMIF(Plage_OCS,Tableau1524[[#This Row],[OCS]],Plage_Qté_retenue)</f>
        <v>0</v>
      </c>
    </row>
    <row r="23" spans="1:16" s="3" customFormat="1" x14ac:dyDescent="0.25">
      <c r="A23" s="92" t="str">
        <f>'Postes de dépense'!J8</f>
        <v>Action 4</v>
      </c>
      <c r="B23" s="93">
        <f>SUMIF(Plage_Action,Tableau15[[#This Row],[Action]],Plage_Mt_Présente)</f>
        <v>0</v>
      </c>
      <c r="C23" s="93">
        <f>SUMIF(Plage_Action,Tableau15[[#This Row],[Action]],Plage_Mt_Eligible)</f>
        <v>0</v>
      </c>
      <c r="D23" s="93">
        <f>SUMIF(Plage_Action,Tableau15[[#This Row],[Action]],Plage_Mt_ineligible)</f>
        <v>0</v>
      </c>
      <c r="E23" s="93">
        <f>SUMIF(Plage_Action,Tableau15[[#This Row],[Action]],Plage_Mt_retenu)</f>
        <v>0</v>
      </c>
      <c r="F23" s="93">
        <f>SUMIF(Plage_Action,Tableau15[[#This Row],[Action]],Plage_Mt_écarté)</f>
        <v>0</v>
      </c>
      <c r="G23" s="93">
        <f>SUMIF(Plage_Action,Tableau15[[#This Row],[Action]],Plage_Mt_retenu)</f>
        <v>0</v>
      </c>
      <c r="H23" s="14"/>
      <c r="I23" s="92" t="str">
        <f ca="1">IF(OCS!C12="","",OCS!C12)</f>
        <v/>
      </c>
      <c r="J23" s="93">
        <f ca="1">SUMIF(Plage_OCS,Tableau1524[[#This Row],[OCS]],Plage_Mt_Présente)</f>
        <v>0</v>
      </c>
      <c r="K23" s="93">
        <f ca="1">SUMIF(Plage_OCS,Tableau1524[[#This Row],[OCS]],Plage_Mt_Eligible)</f>
        <v>0</v>
      </c>
      <c r="L23" s="93">
        <f ca="1">SUMIF(Plage_OCS,Tableau1524[[#This Row],[OCS]],Plage_Mt_ineligible)</f>
        <v>0</v>
      </c>
      <c r="M23" s="93">
        <f ca="1">SUMIF(Plage_OCS,Tableau1524[[#This Row],[OCS]],Plage_Mt_retenu)</f>
        <v>0</v>
      </c>
      <c r="N23" s="93">
        <f ca="1">SUMIF(Plage_OCS,Tableau1524[[#This Row],[OCS]],Plage_Mt_écarté)</f>
        <v>0</v>
      </c>
      <c r="O23" s="93">
        <f ca="1">SUMIF(Plage_OCS,Tableau1524[[#This Row],[OCS]],Plage_Mt_retenu)</f>
        <v>0</v>
      </c>
      <c r="P23" s="94">
        <f ca="1">SUMIF(Plage_OCS,Tableau1524[[#This Row],[OCS]],Plage_Qté_retenue)</f>
        <v>0</v>
      </c>
    </row>
    <row r="24" spans="1:16" s="3" customFormat="1" x14ac:dyDescent="0.25">
      <c r="A24" s="92" t="str">
        <f>'Postes de dépense'!J9</f>
        <v>Action 5</v>
      </c>
      <c r="B24" s="93">
        <f>SUMIF(Plage_Action,Tableau15[[#This Row],[Action]],Plage_Mt_Présente)</f>
        <v>0</v>
      </c>
      <c r="C24" s="93">
        <f>SUMIF(Plage_Action,Tableau15[[#This Row],[Action]],Plage_Mt_Eligible)</f>
        <v>0</v>
      </c>
      <c r="D24" s="93">
        <f>SUMIF(Plage_Action,Tableau15[[#This Row],[Action]],Plage_Mt_ineligible)</f>
        <v>0</v>
      </c>
      <c r="E24" s="93">
        <f>SUMIF(Plage_Action,Tableau15[[#This Row],[Action]],Plage_Mt_retenu)</f>
        <v>0</v>
      </c>
      <c r="F24" s="93">
        <f>SUMIF(Plage_Action,Tableau15[[#This Row],[Action]],Plage_Mt_écarté)</f>
        <v>0</v>
      </c>
      <c r="G24" s="93">
        <f>SUMIF(Plage_Action,Tableau15[[#This Row],[Action]],Plage_Mt_retenu)</f>
        <v>0</v>
      </c>
      <c r="H24" s="13"/>
      <c r="I24" s="92" t="str">
        <f ca="1">IF(OCS!C13="","",OCS!C13)</f>
        <v/>
      </c>
      <c r="J24" s="93">
        <f ca="1">SUMIF(Plage_OCS,Tableau1524[[#This Row],[OCS]],Plage_Mt_Présente)</f>
        <v>0</v>
      </c>
      <c r="K24" s="93">
        <f ca="1">SUMIF(Plage_OCS,Tableau1524[[#This Row],[OCS]],Plage_Mt_Eligible)</f>
        <v>0</v>
      </c>
      <c r="L24" s="93">
        <f ca="1">SUMIF(Plage_OCS,Tableau1524[[#This Row],[OCS]],Plage_Mt_ineligible)</f>
        <v>0</v>
      </c>
      <c r="M24" s="93">
        <f ca="1">SUMIF(Plage_OCS,Tableau1524[[#This Row],[OCS]],Plage_Mt_retenu)</f>
        <v>0</v>
      </c>
      <c r="N24" s="93">
        <f ca="1">SUMIF(Plage_OCS,Tableau1524[[#This Row],[OCS]],Plage_Mt_écarté)</f>
        <v>0</v>
      </c>
      <c r="O24" s="93">
        <f ca="1">SUMIF(Plage_OCS,Tableau1524[[#This Row],[OCS]],Plage_Mt_retenu)</f>
        <v>0</v>
      </c>
      <c r="P24" s="94">
        <f ca="1">SUMIF(Plage_OCS,Tableau1524[[#This Row],[OCS]],Plage_Qté_retenue)</f>
        <v>0</v>
      </c>
    </row>
    <row r="25" spans="1:16" s="3" customFormat="1" x14ac:dyDescent="0.25">
      <c r="A25" s="92" t="str">
        <f>'Postes de dépense'!J10</f>
        <v>Action 6</v>
      </c>
      <c r="B25" s="93">
        <f>SUMIF(Plage_Action,Tableau15[[#This Row],[Action]],Plage_Mt_Présente)</f>
        <v>0</v>
      </c>
      <c r="C25" s="93">
        <f>SUMIF(Plage_Action,Tableau15[[#This Row],[Action]],Plage_Mt_Eligible)</f>
        <v>0</v>
      </c>
      <c r="D25" s="93">
        <f>SUMIF(Plage_Action,Tableau15[[#This Row],[Action]],Plage_Mt_ineligible)</f>
        <v>0</v>
      </c>
      <c r="E25" s="93">
        <f>SUMIF(Plage_Action,Tableau15[[#This Row],[Action]],Plage_Mt_retenu)</f>
        <v>0</v>
      </c>
      <c r="F25" s="93">
        <f>SUMIF(Plage_Action,Tableau15[[#This Row],[Action]],Plage_Mt_écarté)</f>
        <v>0</v>
      </c>
      <c r="G25" s="93">
        <f>SUMIF(Plage_Action,Tableau15[[#This Row],[Action]],Plage_Mt_retenu)</f>
        <v>0</v>
      </c>
      <c r="I25" s="92" t="str">
        <f ca="1">IF(OCS!C14="","",OCS!C14)</f>
        <v/>
      </c>
      <c r="J25" s="93">
        <f ca="1">SUMIF(Plage_OCS,Tableau1524[[#This Row],[OCS]],Plage_Mt_Présente)</f>
        <v>0</v>
      </c>
      <c r="K25" s="93">
        <f ca="1">SUMIF(Plage_OCS,Tableau1524[[#This Row],[OCS]],Plage_Mt_Eligible)</f>
        <v>0</v>
      </c>
      <c r="L25" s="93">
        <f ca="1">SUMIF(Plage_OCS,Tableau1524[[#This Row],[OCS]],Plage_Mt_ineligible)</f>
        <v>0</v>
      </c>
      <c r="M25" s="93">
        <f ca="1">SUMIF(Plage_OCS,Tableau1524[[#This Row],[OCS]],Plage_Mt_retenu)</f>
        <v>0</v>
      </c>
      <c r="N25" s="93">
        <f ca="1">SUMIF(Plage_OCS,Tableau1524[[#This Row],[OCS]],Plage_Mt_écarté)</f>
        <v>0</v>
      </c>
      <c r="O25" s="93">
        <f ca="1">SUMIF(Plage_OCS,Tableau1524[[#This Row],[OCS]],Plage_Mt_retenu)</f>
        <v>0</v>
      </c>
      <c r="P25" s="94">
        <f ca="1">SUMIF(Plage_OCS,Tableau1524[[#This Row],[OCS]],Plage_Qté_retenue)</f>
        <v>0</v>
      </c>
    </row>
    <row r="26" spans="1:16" s="3" customFormat="1" x14ac:dyDescent="0.25">
      <c r="A26" s="92" t="str">
        <f>'Postes de dépense'!J11</f>
        <v>Action 7</v>
      </c>
      <c r="B26" s="93">
        <f>SUMIF(Plage_Action,Tableau15[[#This Row],[Action]],Plage_Mt_Présente)</f>
        <v>0</v>
      </c>
      <c r="C26" s="93">
        <f>SUMIF(Plage_Action,Tableau15[[#This Row],[Action]],Plage_Mt_Eligible)</f>
        <v>0</v>
      </c>
      <c r="D26" s="93">
        <f>SUMIF(Plage_Action,Tableau15[[#This Row],[Action]],Plage_Mt_ineligible)</f>
        <v>0</v>
      </c>
      <c r="E26" s="93">
        <f>SUMIF(Plage_Action,Tableau15[[#This Row],[Action]],Plage_Mt_retenu)</f>
        <v>0</v>
      </c>
      <c r="F26" s="93">
        <f>SUMIF(Plage_Action,Tableau15[[#This Row],[Action]],Plage_Mt_écarté)</f>
        <v>0</v>
      </c>
      <c r="G26" s="93">
        <f>SUMIF(Plage_Action,Tableau15[[#This Row],[Action]],Plage_Mt_retenu)</f>
        <v>0</v>
      </c>
      <c r="I26" s="92" t="str">
        <f ca="1">IF(OCS!C15="","",OCS!C15)</f>
        <v/>
      </c>
      <c r="J26" s="93">
        <f ca="1">SUMIF(Plage_OCS,Tableau1524[[#This Row],[OCS]],Plage_Mt_Présente)</f>
        <v>0</v>
      </c>
      <c r="K26" s="93">
        <f ca="1">SUMIF(Plage_OCS,Tableau1524[[#This Row],[OCS]],Plage_Mt_Eligible)</f>
        <v>0</v>
      </c>
      <c r="L26" s="93">
        <f ca="1">SUMIF(Plage_OCS,Tableau1524[[#This Row],[OCS]],Plage_Mt_ineligible)</f>
        <v>0</v>
      </c>
      <c r="M26" s="93">
        <f ca="1">SUMIF(Plage_OCS,Tableau1524[[#This Row],[OCS]],Plage_Mt_retenu)</f>
        <v>0</v>
      </c>
      <c r="N26" s="93">
        <f ca="1">SUMIF(Plage_OCS,Tableau1524[[#This Row],[OCS]],Plage_Mt_écarté)</f>
        <v>0</v>
      </c>
      <c r="O26" s="93">
        <f ca="1">SUMIF(Plage_OCS,Tableau1524[[#This Row],[OCS]],Plage_Mt_retenu)</f>
        <v>0</v>
      </c>
      <c r="P26" s="94">
        <f ca="1">SUMIF(Plage_OCS,Tableau1524[[#This Row],[OCS]],Plage_Qté_retenue)</f>
        <v>0</v>
      </c>
    </row>
    <row r="27" spans="1:16" s="3" customFormat="1" x14ac:dyDescent="0.25">
      <c r="A27" s="92" t="str">
        <f>'Postes de dépense'!J12</f>
        <v>Action 8</v>
      </c>
      <c r="B27" s="93">
        <f>SUMIF(Plage_Action,Tableau15[[#This Row],[Action]],Plage_Mt_Présente)</f>
        <v>0</v>
      </c>
      <c r="C27" s="93">
        <f>SUMIF(Plage_Action,Tableau15[[#This Row],[Action]],Plage_Mt_Eligible)</f>
        <v>0</v>
      </c>
      <c r="D27" s="93">
        <f>SUMIF(Plage_Action,Tableau15[[#This Row],[Action]],Plage_Mt_ineligible)</f>
        <v>0</v>
      </c>
      <c r="E27" s="93">
        <f>SUMIF(Plage_Action,Tableau15[[#This Row],[Action]],Plage_Mt_retenu)</f>
        <v>0</v>
      </c>
      <c r="F27" s="93">
        <f>SUMIF(Plage_Action,Tableau15[[#This Row],[Action]],Plage_Mt_écarté)</f>
        <v>0</v>
      </c>
      <c r="G27" s="93">
        <f>SUMIF(Plage_Action,Tableau15[[#This Row],[Action]],Plage_Mt_retenu)</f>
        <v>0</v>
      </c>
      <c r="I27" s="92" t="str">
        <f ca="1">IF(OCS!C16="","",OCS!C16)</f>
        <v/>
      </c>
      <c r="J27" s="93">
        <f ca="1">SUMIF(Plage_OCS,Tableau1524[[#This Row],[OCS]],Plage_Mt_Présente)</f>
        <v>0</v>
      </c>
      <c r="K27" s="93">
        <f ca="1">SUMIF(Plage_OCS,Tableau1524[[#This Row],[OCS]],Plage_Mt_Eligible)</f>
        <v>0</v>
      </c>
      <c r="L27" s="93">
        <f ca="1">SUMIF(Plage_OCS,Tableau1524[[#This Row],[OCS]],Plage_Mt_ineligible)</f>
        <v>0</v>
      </c>
      <c r="M27" s="93">
        <f ca="1">SUMIF(Plage_OCS,Tableau1524[[#This Row],[OCS]],Plage_Mt_retenu)</f>
        <v>0</v>
      </c>
      <c r="N27" s="93">
        <f ca="1">SUMIF(Plage_OCS,Tableau1524[[#This Row],[OCS]],Plage_Mt_écarté)</f>
        <v>0</v>
      </c>
      <c r="O27" s="93">
        <f ca="1">SUMIF(Plage_OCS,Tableau1524[[#This Row],[OCS]],Plage_Mt_retenu)</f>
        <v>0</v>
      </c>
      <c r="P27" s="94">
        <f ca="1">SUMIF(Plage_OCS,Tableau1524[[#This Row],[OCS]],Plage_Qté_retenue)</f>
        <v>0</v>
      </c>
    </row>
    <row r="28" spans="1:16" s="3" customFormat="1" x14ac:dyDescent="0.25">
      <c r="A28" s="92" t="str">
        <f>'Postes de dépense'!J13</f>
        <v>Action 9</v>
      </c>
      <c r="B28" s="93">
        <f>SUMIF(Plage_Action,Tableau15[[#This Row],[Action]],Plage_Mt_Présente)</f>
        <v>0</v>
      </c>
      <c r="C28" s="93">
        <f>SUMIF(Plage_Action,Tableau15[[#This Row],[Action]],Plage_Mt_Eligible)</f>
        <v>0</v>
      </c>
      <c r="D28" s="93">
        <f>SUMIF(Plage_Action,Tableau15[[#This Row],[Action]],Plage_Mt_ineligible)</f>
        <v>0</v>
      </c>
      <c r="E28" s="93">
        <f>SUMIF(Plage_Action,Tableau15[[#This Row],[Action]],Plage_Mt_retenu)</f>
        <v>0</v>
      </c>
      <c r="F28" s="93">
        <f>SUMIF(Plage_Action,Tableau15[[#This Row],[Action]],Plage_Mt_écarté)</f>
        <v>0</v>
      </c>
      <c r="G28" s="93">
        <f>SUMIF(Plage_Action,Tableau15[[#This Row],[Action]],Plage_Mt_retenu)</f>
        <v>0</v>
      </c>
      <c r="I28" s="92" t="str">
        <f ca="1">IF(OCS!C17="","",OCS!C17)</f>
        <v/>
      </c>
      <c r="J28" s="93">
        <f ca="1">SUMIF(Plage_OCS,Tableau1524[[#This Row],[OCS]],Plage_Mt_Présente)</f>
        <v>0</v>
      </c>
      <c r="K28" s="93">
        <f ca="1">SUMIF(Plage_OCS,Tableau1524[[#This Row],[OCS]],Plage_Mt_Eligible)</f>
        <v>0</v>
      </c>
      <c r="L28" s="93">
        <f ca="1">SUMIF(Plage_OCS,Tableau1524[[#This Row],[OCS]],Plage_Mt_ineligible)</f>
        <v>0</v>
      </c>
      <c r="M28" s="93">
        <f ca="1">SUMIF(Plage_OCS,Tableau1524[[#This Row],[OCS]],Plage_Mt_retenu)</f>
        <v>0</v>
      </c>
      <c r="N28" s="93">
        <f ca="1">SUMIF(Plage_OCS,Tableau1524[[#This Row],[OCS]],Plage_Mt_écarté)</f>
        <v>0</v>
      </c>
      <c r="O28" s="93">
        <f ca="1">SUMIF(Plage_OCS,Tableau1524[[#This Row],[OCS]],Plage_Mt_retenu)</f>
        <v>0</v>
      </c>
      <c r="P28" s="94">
        <f ca="1">SUMIF(Plage_OCS,Tableau1524[[#This Row],[OCS]],Plage_Qté_retenue)</f>
        <v>0</v>
      </c>
    </row>
    <row r="29" spans="1:16" s="3" customFormat="1" x14ac:dyDescent="0.25">
      <c r="A29" s="92" t="str">
        <f>'Postes de dépense'!J14</f>
        <v>Action 10</v>
      </c>
      <c r="B29" s="93">
        <f>SUMIF(Plage_Action,Tableau15[[#This Row],[Action]],Plage_Mt_Présente)</f>
        <v>0</v>
      </c>
      <c r="C29" s="93">
        <f>SUMIF(Plage_Action,Tableau15[[#This Row],[Action]],Plage_Mt_Eligible)</f>
        <v>0</v>
      </c>
      <c r="D29" s="93">
        <f>SUMIF(Plage_Action,Tableau15[[#This Row],[Action]],Plage_Mt_ineligible)</f>
        <v>0</v>
      </c>
      <c r="E29" s="93">
        <f>SUMIF(Plage_Action,Tableau15[[#This Row],[Action]],Plage_Mt_retenu)</f>
        <v>0</v>
      </c>
      <c r="F29" s="93">
        <f>SUMIF(Plage_Action,Tableau15[[#This Row],[Action]],Plage_Mt_écarté)</f>
        <v>0</v>
      </c>
      <c r="G29" s="93">
        <f>SUMIF(Plage_Action,Tableau15[[#This Row],[Action]],Plage_Mt_retenu)</f>
        <v>0</v>
      </c>
      <c r="I29" s="92" t="str">
        <f ca="1">IF(OCS!C18="","",OCS!C18)</f>
        <v/>
      </c>
      <c r="J29" s="93">
        <f ca="1">SUMIF(Plage_OCS,Tableau1524[[#This Row],[OCS]],Plage_Mt_Présente)</f>
        <v>0</v>
      </c>
      <c r="K29" s="93">
        <f ca="1">SUMIF(Plage_OCS,Tableau1524[[#This Row],[OCS]],Plage_Mt_Eligible)</f>
        <v>0</v>
      </c>
      <c r="L29" s="93">
        <f ca="1">SUMIF(Plage_OCS,Tableau1524[[#This Row],[OCS]],Plage_Mt_ineligible)</f>
        <v>0</v>
      </c>
      <c r="M29" s="93">
        <f ca="1">SUMIF(Plage_OCS,Tableau1524[[#This Row],[OCS]],Plage_Mt_retenu)</f>
        <v>0</v>
      </c>
      <c r="N29" s="93">
        <f ca="1">SUMIF(Plage_OCS,Tableau1524[[#This Row],[OCS]],Plage_Mt_écarté)</f>
        <v>0</v>
      </c>
      <c r="O29" s="93">
        <f ca="1">SUMIF(Plage_OCS,Tableau1524[[#This Row],[OCS]],Plage_Mt_retenu)</f>
        <v>0</v>
      </c>
      <c r="P29" s="94">
        <f ca="1">SUMIF(Plage_OCS,Tableau1524[[#This Row],[OCS]],Plage_Qté_retenue)</f>
        <v>0</v>
      </c>
    </row>
    <row r="30" spans="1:16" s="3" customFormat="1" x14ac:dyDescent="0.25">
      <c r="A30" s="92" t="str">
        <f>'Postes de dépense'!J15</f>
        <v>Action 11</v>
      </c>
      <c r="B30" s="93">
        <f>SUMIF(Plage_Action,Tableau15[[#This Row],[Action]],Plage_Mt_Présente)</f>
        <v>0</v>
      </c>
      <c r="C30" s="93">
        <f>SUMIF(Plage_Action,Tableau15[[#This Row],[Action]],Plage_Mt_Eligible)</f>
        <v>0</v>
      </c>
      <c r="D30" s="93">
        <f>SUMIF(Plage_Action,Tableau15[[#This Row],[Action]],Plage_Mt_ineligible)</f>
        <v>0</v>
      </c>
      <c r="E30" s="93">
        <f>SUMIF(Plage_Action,Tableau15[[#This Row],[Action]],Plage_Mt_retenu)</f>
        <v>0</v>
      </c>
      <c r="F30" s="93">
        <f>SUMIF(Plage_Action,Tableau15[[#This Row],[Action]],Plage_Mt_écarté)</f>
        <v>0</v>
      </c>
      <c r="G30" s="93">
        <f>SUMIF(Plage_Action,Tableau15[[#This Row],[Action]],Plage_Mt_retenu)</f>
        <v>0</v>
      </c>
      <c r="I30" s="92" t="str">
        <f ca="1">IF(OCS!C19="","",OCS!C19)</f>
        <v/>
      </c>
      <c r="J30" s="93">
        <f ca="1">SUMIF(Plage_OCS,Tableau1524[[#This Row],[OCS]],Plage_Mt_Présente)</f>
        <v>0</v>
      </c>
      <c r="K30" s="93">
        <f ca="1">SUMIF(Plage_OCS,Tableau1524[[#This Row],[OCS]],Plage_Mt_Eligible)</f>
        <v>0</v>
      </c>
      <c r="L30" s="93">
        <f ca="1">SUMIF(Plage_OCS,Tableau1524[[#This Row],[OCS]],Plage_Mt_ineligible)</f>
        <v>0</v>
      </c>
      <c r="M30" s="93">
        <f ca="1">SUMIF(Plage_OCS,Tableau1524[[#This Row],[OCS]],Plage_Mt_retenu)</f>
        <v>0</v>
      </c>
      <c r="N30" s="93">
        <f ca="1">SUMIF(Plage_OCS,Tableau1524[[#This Row],[OCS]],Plage_Mt_écarté)</f>
        <v>0</v>
      </c>
      <c r="O30" s="93">
        <f ca="1">SUMIF(Plage_OCS,Tableau1524[[#This Row],[OCS]],Plage_Mt_retenu)</f>
        <v>0</v>
      </c>
      <c r="P30" s="94">
        <f ca="1">SUMIF(Plage_OCS,Tableau1524[[#This Row],[OCS]],Plage_Qté_retenue)</f>
        <v>0</v>
      </c>
    </row>
    <row r="31" spans="1:16" s="3" customFormat="1" x14ac:dyDescent="0.25">
      <c r="A31" s="92" t="str">
        <f>'Postes de dépense'!J16</f>
        <v>Action 12</v>
      </c>
      <c r="B31" s="93">
        <f>SUMIF(Plage_Action,Tableau15[[#This Row],[Action]],Plage_Mt_Présente)</f>
        <v>0</v>
      </c>
      <c r="C31" s="93">
        <f>SUMIF(Plage_Action,Tableau15[[#This Row],[Action]],Plage_Mt_Eligible)</f>
        <v>0</v>
      </c>
      <c r="D31" s="93">
        <f>SUMIF(Plage_Action,Tableau15[[#This Row],[Action]],Plage_Mt_ineligible)</f>
        <v>0</v>
      </c>
      <c r="E31" s="93">
        <f>SUMIF(Plage_Action,Tableau15[[#This Row],[Action]],Plage_Mt_retenu)</f>
        <v>0</v>
      </c>
      <c r="F31" s="93">
        <f>SUMIF(Plage_Action,Tableau15[[#This Row],[Action]],Plage_Mt_écarté)</f>
        <v>0</v>
      </c>
      <c r="G31" s="93">
        <f>SUMIF(Plage_Action,Tableau15[[#This Row],[Action]],Plage_Mt_retenu)</f>
        <v>0</v>
      </c>
      <c r="I31" s="92" t="str">
        <f ca="1">IF(OCS!C20="","",OCS!C20)</f>
        <v/>
      </c>
      <c r="J31" s="93">
        <f ca="1">SUMIF(Plage_OCS,Tableau1524[[#This Row],[OCS]],Plage_Mt_Présente)</f>
        <v>0</v>
      </c>
      <c r="K31" s="93">
        <f ca="1">SUMIF(Plage_OCS,Tableau1524[[#This Row],[OCS]],Plage_Mt_Eligible)</f>
        <v>0</v>
      </c>
      <c r="L31" s="93">
        <f ca="1">SUMIF(Plage_OCS,Tableau1524[[#This Row],[OCS]],Plage_Mt_ineligible)</f>
        <v>0</v>
      </c>
      <c r="M31" s="93">
        <f ca="1">SUMIF(Plage_OCS,Tableau1524[[#This Row],[OCS]],Plage_Mt_retenu)</f>
        <v>0</v>
      </c>
      <c r="N31" s="93">
        <f ca="1">SUMIF(Plage_OCS,Tableau1524[[#This Row],[OCS]],Plage_Mt_écarté)</f>
        <v>0</v>
      </c>
      <c r="O31" s="93">
        <f ca="1">SUMIF(Plage_OCS,Tableau1524[[#This Row],[OCS]],Plage_Mt_retenu)</f>
        <v>0</v>
      </c>
      <c r="P31" s="94">
        <f ca="1">SUMIF(Plage_OCS,Tableau1524[[#This Row],[OCS]],Plage_Qté_retenue)</f>
        <v>0</v>
      </c>
    </row>
    <row r="32" spans="1:16" s="3" customFormat="1" x14ac:dyDescent="0.25">
      <c r="A32" s="92" t="str">
        <f>'Postes de dépense'!J17</f>
        <v>Action 13</v>
      </c>
      <c r="B32" s="93">
        <f>SUMIF(Plage_Action,Tableau15[[#This Row],[Action]],Plage_Mt_Présente)</f>
        <v>0</v>
      </c>
      <c r="C32" s="93">
        <f>SUMIF(Plage_Action,Tableau15[[#This Row],[Action]],Plage_Mt_Eligible)</f>
        <v>0</v>
      </c>
      <c r="D32" s="93">
        <f>SUMIF(Plage_Action,Tableau15[[#This Row],[Action]],Plage_Mt_ineligible)</f>
        <v>0</v>
      </c>
      <c r="E32" s="93">
        <f>SUMIF(Plage_Action,Tableau15[[#This Row],[Action]],Plage_Mt_retenu)</f>
        <v>0</v>
      </c>
      <c r="F32" s="93">
        <f>SUMIF(Plage_Action,Tableau15[[#This Row],[Action]],Plage_Mt_écarté)</f>
        <v>0</v>
      </c>
      <c r="G32" s="93">
        <f>SUMIF(Plage_Action,Tableau15[[#This Row],[Action]],Plage_Mt_retenu)</f>
        <v>0</v>
      </c>
      <c r="I32" s="92" t="str">
        <f ca="1">IF(OCS!C21="","",OCS!C21)</f>
        <v/>
      </c>
      <c r="J32" s="93">
        <f ca="1">SUMIF(Plage_OCS,Tableau1524[[#This Row],[OCS]],Plage_Mt_Présente)</f>
        <v>0</v>
      </c>
      <c r="K32" s="93">
        <f ca="1">SUMIF(Plage_OCS,Tableau1524[[#This Row],[OCS]],Plage_Mt_Eligible)</f>
        <v>0</v>
      </c>
      <c r="L32" s="93">
        <f ca="1">SUMIF(Plage_OCS,Tableau1524[[#This Row],[OCS]],Plage_Mt_ineligible)</f>
        <v>0</v>
      </c>
      <c r="M32" s="93">
        <f ca="1">SUMIF(Plage_OCS,Tableau1524[[#This Row],[OCS]],Plage_Mt_retenu)</f>
        <v>0</v>
      </c>
      <c r="N32" s="93">
        <f ca="1">SUMIF(Plage_OCS,Tableau1524[[#This Row],[OCS]],Plage_Mt_écarté)</f>
        <v>0</v>
      </c>
      <c r="O32" s="93">
        <f ca="1">SUMIF(Plage_OCS,Tableau1524[[#This Row],[OCS]],Plage_Mt_retenu)</f>
        <v>0</v>
      </c>
      <c r="P32" s="94">
        <f ca="1">SUMIF(Plage_OCS,Tableau1524[[#This Row],[OCS]],Plage_Qté_retenue)</f>
        <v>0</v>
      </c>
    </row>
    <row r="33" spans="1:16" s="3" customFormat="1" x14ac:dyDescent="0.25">
      <c r="A33" s="92" t="str">
        <f>'Postes de dépense'!J18</f>
        <v>Action 14</v>
      </c>
      <c r="B33" s="93">
        <f>SUMIF(Plage_Action,Tableau15[[#This Row],[Action]],Plage_Mt_Présente)</f>
        <v>0</v>
      </c>
      <c r="C33" s="93">
        <f>SUMIF(Plage_Action,Tableau15[[#This Row],[Action]],Plage_Mt_Eligible)</f>
        <v>0</v>
      </c>
      <c r="D33" s="93">
        <f>SUMIF(Plage_Action,Tableau15[[#This Row],[Action]],Plage_Mt_ineligible)</f>
        <v>0</v>
      </c>
      <c r="E33" s="93">
        <f>SUMIF(Plage_Action,Tableau15[[#This Row],[Action]],Plage_Mt_retenu)</f>
        <v>0</v>
      </c>
      <c r="F33" s="93">
        <f>SUMIF(Plage_Action,Tableau15[[#This Row],[Action]],Plage_Mt_écarté)</f>
        <v>0</v>
      </c>
      <c r="G33" s="93">
        <f>SUMIF(Plage_Action,Tableau15[[#This Row],[Action]],Plage_Mt_retenu)</f>
        <v>0</v>
      </c>
      <c r="I33" s="92" t="str">
        <f ca="1">IF(OCS!C22="","",OCS!C22)</f>
        <v/>
      </c>
      <c r="J33" s="93">
        <f ca="1">SUMIF(Plage_OCS,Tableau1524[[#This Row],[OCS]],Plage_Mt_Présente)</f>
        <v>0</v>
      </c>
      <c r="K33" s="93">
        <f ca="1">SUMIF(Plage_OCS,Tableau1524[[#This Row],[OCS]],Plage_Mt_Eligible)</f>
        <v>0</v>
      </c>
      <c r="L33" s="93">
        <f ca="1">SUMIF(Plage_OCS,Tableau1524[[#This Row],[OCS]],Plage_Mt_ineligible)</f>
        <v>0</v>
      </c>
      <c r="M33" s="93">
        <f ca="1">SUMIF(Plage_OCS,Tableau1524[[#This Row],[OCS]],Plage_Mt_retenu)</f>
        <v>0</v>
      </c>
      <c r="N33" s="93">
        <f ca="1">SUMIF(Plage_OCS,Tableau1524[[#This Row],[OCS]],Plage_Mt_écarté)</f>
        <v>0</v>
      </c>
      <c r="O33" s="93">
        <f ca="1">SUMIF(Plage_OCS,Tableau1524[[#This Row],[OCS]],Plage_Mt_retenu)</f>
        <v>0</v>
      </c>
      <c r="P33" s="94">
        <f ca="1">SUMIF(Plage_OCS,Tableau1524[[#This Row],[OCS]],Plage_Qté_retenue)</f>
        <v>0</v>
      </c>
    </row>
    <row r="34" spans="1:16" s="3" customFormat="1" x14ac:dyDescent="0.25">
      <c r="A34" s="92" t="str">
        <f>'Postes de dépense'!J19</f>
        <v>Action 15</v>
      </c>
      <c r="B34" s="93">
        <f>SUMIF(Plage_Action,Tableau15[[#This Row],[Action]],Plage_Mt_Présente)</f>
        <v>0</v>
      </c>
      <c r="C34" s="93">
        <f>SUMIF(Plage_Action,Tableau15[[#This Row],[Action]],Plage_Mt_Eligible)</f>
        <v>0</v>
      </c>
      <c r="D34" s="93">
        <f>SUMIF(Plage_Action,Tableau15[[#This Row],[Action]],Plage_Mt_ineligible)</f>
        <v>0</v>
      </c>
      <c r="E34" s="93">
        <f>SUMIF(Plage_Action,Tableau15[[#This Row],[Action]],Plage_Mt_retenu)</f>
        <v>0</v>
      </c>
      <c r="F34" s="93">
        <f>SUMIF(Plage_Action,Tableau15[[#This Row],[Action]],Plage_Mt_écarté)</f>
        <v>0</v>
      </c>
      <c r="G34" s="93">
        <f>SUMIF(Plage_Action,Tableau15[[#This Row],[Action]],Plage_Mt_retenu)</f>
        <v>0</v>
      </c>
      <c r="I34" s="92" t="str">
        <f ca="1">IF(OCS!C23="","",OCS!C23)</f>
        <v/>
      </c>
      <c r="J34" s="93">
        <f ca="1">SUMIF(Plage_OCS,Tableau1524[[#This Row],[OCS]],Plage_Mt_Présente)</f>
        <v>0</v>
      </c>
      <c r="K34" s="93">
        <f ca="1">SUMIF(Plage_OCS,Tableau1524[[#This Row],[OCS]],Plage_Mt_Eligible)</f>
        <v>0</v>
      </c>
      <c r="L34" s="93">
        <f ca="1">SUMIF(Plage_OCS,Tableau1524[[#This Row],[OCS]],Plage_Mt_ineligible)</f>
        <v>0</v>
      </c>
      <c r="M34" s="93">
        <f ca="1">SUMIF(Plage_OCS,Tableau1524[[#This Row],[OCS]],Plage_Mt_retenu)</f>
        <v>0</v>
      </c>
      <c r="N34" s="93">
        <f ca="1">SUMIF(Plage_OCS,Tableau1524[[#This Row],[OCS]],Plage_Mt_écarté)</f>
        <v>0</v>
      </c>
      <c r="O34" s="93">
        <f ca="1">SUMIF(Plage_OCS,Tableau1524[[#This Row],[OCS]],Plage_Mt_retenu)</f>
        <v>0</v>
      </c>
      <c r="P34" s="94">
        <f ca="1">SUMIF(Plage_OCS,Tableau1524[[#This Row],[OCS]],Plage_Qté_retenue)</f>
        <v>0</v>
      </c>
    </row>
    <row r="35" spans="1:16" s="3" customFormat="1" x14ac:dyDescent="0.25">
      <c r="A35" s="92" t="str">
        <f>'Postes de dépense'!J20</f>
        <v>Action 16</v>
      </c>
      <c r="B35" s="93">
        <f>SUMIF(Plage_Action,Tableau15[[#This Row],[Action]],Plage_Mt_Présente)</f>
        <v>0</v>
      </c>
      <c r="C35" s="93">
        <f>SUMIF(Plage_Action,Tableau15[[#This Row],[Action]],Plage_Mt_Eligible)</f>
        <v>0</v>
      </c>
      <c r="D35" s="93">
        <f>SUMIF(Plage_Action,Tableau15[[#This Row],[Action]],Plage_Mt_ineligible)</f>
        <v>0</v>
      </c>
      <c r="E35" s="93">
        <f>SUMIF(Plage_Action,Tableau15[[#This Row],[Action]],Plage_Mt_retenu)</f>
        <v>0</v>
      </c>
      <c r="F35" s="93">
        <f>SUMIF(Plage_Action,Tableau15[[#This Row],[Action]],Plage_Mt_écarté)</f>
        <v>0</v>
      </c>
      <c r="G35" s="93">
        <f>SUMIF(Plage_Action,Tableau15[[#This Row],[Action]],Plage_Mt_retenu)</f>
        <v>0</v>
      </c>
      <c r="I35" s="92" t="str">
        <f ca="1">IF(OCS!C24="","",OCS!C24)</f>
        <v/>
      </c>
      <c r="J35" s="93">
        <f ca="1">SUMIF(Plage_OCS,Tableau1524[[#This Row],[OCS]],Plage_Mt_Présente)</f>
        <v>0</v>
      </c>
      <c r="K35" s="93">
        <f ca="1">SUMIF(Plage_OCS,Tableau1524[[#This Row],[OCS]],Plage_Mt_Eligible)</f>
        <v>0</v>
      </c>
      <c r="L35" s="93">
        <f ca="1">SUMIF(Plage_OCS,Tableau1524[[#This Row],[OCS]],Plage_Mt_ineligible)</f>
        <v>0</v>
      </c>
      <c r="M35" s="93">
        <f ca="1">SUMIF(Plage_OCS,Tableau1524[[#This Row],[OCS]],Plage_Mt_retenu)</f>
        <v>0</v>
      </c>
      <c r="N35" s="93">
        <f ca="1">SUMIF(Plage_OCS,Tableau1524[[#This Row],[OCS]],Plage_Mt_écarté)</f>
        <v>0</v>
      </c>
      <c r="O35" s="93">
        <f ca="1">SUMIF(Plage_OCS,Tableau1524[[#This Row],[OCS]],Plage_Mt_retenu)</f>
        <v>0</v>
      </c>
      <c r="P35" s="94">
        <f ca="1">SUMIF(Plage_OCS,Tableau1524[[#This Row],[OCS]],Plage_Qté_retenue)</f>
        <v>0</v>
      </c>
    </row>
    <row r="36" spans="1:16" s="3" customFormat="1" x14ac:dyDescent="0.25">
      <c r="A36" s="92" t="str">
        <f>'Postes de dépense'!J21</f>
        <v>Action 17</v>
      </c>
      <c r="B36" s="93">
        <f>SUMIF(Plage_Action,Tableau15[[#This Row],[Action]],Plage_Mt_Présente)</f>
        <v>0</v>
      </c>
      <c r="C36" s="93">
        <f>SUMIF(Plage_Action,Tableau15[[#This Row],[Action]],Plage_Mt_Eligible)</f>
        <v>0</v>
      </c>
      <c r="D36" s="93">
        <f>SUMIF(Plage_Action,Tableau15[[#This Row],[Action]],Plage_Mt_ineligible)</f>
        <v>0</v>
      </c>
      <c r="E36" s="93">
        <f>SUMIF(Plage_Action,Tableau15[[#This Row],[Action]],Plage_Mt_retenu)</f>
        <v>0</v>
      </c>
      <c r="F36" s="93">
        <f>SUMIF(Plage_Action,Tableau15[[#This Row],[Action]],Plage_Mt_écarté)</f>
        <v>0</v>
      </c>
      <c r="G36" s="93">
        <f>SUMIF(Plage_Action,Tableau15[[#This Row],[Action]],Plage_Mt_retenu)</f>
        <v>0</v>
      </c>
      <c r="I36" s="92" t="str">
        <f ca="1">IF(OCS!C25="","",OCS!C25)</f>
        <v/>
      </c>
      <c r="J36" s="93">
        <f ca="1">SUMIF(Plage_OCS,Tableau1524[[#This Row],[OCS]],Plage_Mt_Présente)</f>
        <v>0</v>
      </c>
      <c r="K36" s="93">
        <f ca="1">SUMIF(Plage_OCS,Tableau1524[[#This Row],[OCS]],Plage_Mt_Eligible)</f>
        <v>0</v>
      </c>
      <c r="L36" s="93">
        <f ca="1">SUMIF(Plage_OCS,Tableau1524[[#This Row],[OCS]],Plage_Mt_ineligible)</f>
        <v>0</v>
      </c>
      <c r="M36" s="93">
        <f ca="1">SUMIF(Plage_OCS,Tableau1524[[#This Row],[OCS]],Plage_Mt_retenu)</f>
        <v>0</v>
      </c>
      <c r="N36" s="93">
        <f ca="1">SUMIF(Plage_OCS,Tableau1524[[#This Row],[OCS]],Plage_Mt_écarté)</f>
        <v>0</v>
      </c>
      <c r="O36" s="93">
        <f ca="1">SUMIF(Plage_OCS,Tableau1524[[#This Row],[OCS]],Plage_Mt_retenu)</f>
        <v>0</v>
      </c>
      <c r="P36" s="94">
        <f ca="1">SUMIF(Plage_OCS,Tableau1524[[#This Row],[OCS]],Plage_Qté_retenue)</f>
        <v>0</v>
      </c>
    </row>
    <row r="37" spans="1:16" s="3" customFormat="1" x14ac:dyDescent="0.25">
      <c r="A37" s="92" t="str">
        <f>'Postes de dépense'!J22</f>
        <v>Action 18</v>
      </c>
      <c r="B37" s="93">
        <f>SUMIF(Plage_Action,Tableau15[[#This Row],[Action]],Plage_Mt_Présente)</f>
        <v>0</v>
      </c>
      <c r="C37" s="93">
        <f>SUMIF(Plage_Action,Tableau15[[#This Row],[Action]],Plage_Mt_Eligible)</f>
        <v>0</v>
      </c>
      <c r="D37" s="93">
        <f>SUMIF(Plage_Action,Tableau15[[#This Row],[Action]],Plage_Mt_ineligible)</f>
        <v>0</v>
      </c>
      <c r="E37" s="93">
        <f>SUMIF(Plage_Action,Tableau15[[#This Row],[Action]],Plage_Mt_retenu)</f>
        <v>0</v>
      </c>
      <c r="F37" s="93">
        <f>SUMIF(Plage_Action,Tableau15[[#This Row],[Action]],Plage_Mt_écarté)</f>
        <v>0</v>
      </c>
      <c r="G37" s="93">
        <f>SUMIF(Plage_Action,Tableau15[[#This Row],[Action]],Plage_Mt_retenu)</f>
        <v>0</v>
      </c>
      <c r="I37" s="92" t="str">
        <f ca="1">IF(OCS!C26="","",OCS!C26)</f>
        <v/>
      </c>
      <c r="J37" s="93">
        <f ca="1">SUMIF(Plage_OCS,Tableau1524[[#This Row],[OCS]],Plage_Mt_Présente)</f>
        <v>0</v>
      </c>
      <c r="K37" s="93">
        <f ca="1">SUMIF(Plage_OCS,Tableau1524[[#This Row],[OCS]],Plage_Mt_Eligible)</f>
        <v>0</v>
      </c>
      <c r="L37" s="93">
        <f ca="1">SUMIF(Plage_OCS,Tableau1524[[#This Row],[OCS]],Plage_Mt_ineligible)</f>
        <v>0</v>
      </c>
      <c r="M37" s="93">
        <f ca="1">SUMIF(Plage_OCS,Tableau1524[[#This Row],[OCS]],Plage_Mt_retenu)</f>
        <v>0</v>
      </c>
      <c r="N37" s="93">
        <f ca="1">SUMIF(Plage_OCS,Tableau1524[[#This Row],[OCS]],Plage_Mt_écarté)</f>
        <v>0</v>
      </c>
      <c r="O37" s="93">
        <f ca="1">SUMIF(Plage_OCS,Tableau1524[[#This Row],[OCS]],Plage_Mt_retenu)</f>
        <v>0</v>
      </c>
      <c r="P37" s="94">
        <f ca="1">SUMIF(Plage_OCS,Tableau1524[[#This Row],[OCS]],Plage_Qté_retenue)</f>
        <v>0</v>
      </c>
    </row>
    <row r="38" spans="1:16" s="3" customFormat="1" x14ac:dyDescent="0.25">
      <c r="A38" s="92" t="str">
        <f>'Postes de dépense'!J23</f>
        <v>Action 19</v>
      </c>
      <c r="B38" s="93">
        <f>SUMIF(Plage_Action,Tableau15[[#This Row],[Action]],Plage_Mt_Présente)</f>
        <v>0</v>
      </c>
      <c r="C38" s="93">
        <f>SUMIF(Plage_Action,Tableau15[[#This Row],[Action]],Plage_Mt_Eligible)</f>
        <v>0</v>
      </c>
      <c r="D38" s="93">
        <f>SUMIF(Plage_Action,Tableau15[[#This Row],[Action]],Plage_Mt_ineligible)</f>
        <v>0</v>
      </c>
      <c r="E38" s="93">
        <f>SUMIF(Plage_Action,Tableau15[[#This Row],[Action]],Plage_Mt_retenu)</f>
        <v>0</v>
      </c>
      <c r="F38" s="93">
        <f>SUMIF(Plage_Action,Tableau15[[#This Row],[Action]],Plage_Mt_écarté)</f>
        <v>0</v>
      </c>
      <c r="G38" s="93">
        <f>SUMIF(Plage_Action,Tableau15[[#This Row],[Action]],Plage_Mt_retenu)</f>
        <v>0</v>
      </c>
      <c r="I38" s="2"/>
      <c r="J38" s="2"/>
      <c r="K38" s="2"/>
      <c r="L38" s="2"/>
      <c r="M38" s="2"/>
      <c r="N38" s="2"/>
      <c r="O38" s="2"/>
    </row>
    <row r="39" spans="1:16" s="3" customFormat="1" x14ac:dyDescent="0.25">
      <c r="A39" s="92" t="str">
        <f>'Postes de dépense'!J24</f>
        <v>Action 20</v>
      </c>
      <c r="B39" s="93">
        <f>SUMIF(Plage_Action,Tableau15[[#This Row],[Action]],Plage_Mt_Présente)</f>
        <v>0</v>
      </c>
      <c r="C39" s="93">
        <f>SUMIF(Plage_Action,Tableau15[[#This Row],[Action]],Plage_Mt_Eligible)</f>
        <v>0</v>
      </c>
      <c r="D39" s="93">
        <f>SUMIF(Plage_Action,Tableau15[[#This Row],[Action]],Plage_Mt_ineligible)</f>
        <v>0</v>
      </c>
      <c r="E39" s="93">
        <f>SUMIF(Plage_Action,Tableau15[[#This Row],[Action]],Plage_Mt_retenu)</f>
        <v>0</v>
      </c>
      <c r="F39" s="93">
        <f>SUMIF(Plage_Action,Tableau15[[#This Row],[Action]],Plage_Mt_écarté)</f>
        <v>0</v>
      </c>
      <c r="G39" s="93">
        <f>SUMIF(Plage_Action,Tableau15[[#This Row],[Action]],Plage_Mt_retenu)</f>
        <v>0</v>
      </c>
    </row>
    <row r="41" spans="1:16" s="3" customFormat="1" ht="18.75" x14ac:dyDescent="0.25">
      <c r="A41" s="89" t="s">
        <v>206</v>
      </c>
      <c r="B41" s="90">
        <f>SUM(Tableau15[Montant présenté])</f>
        <v>0</v>
      </c>
      <c r="C41" s="90">
        <f>SUM(Tableau15[Montant des dépenses éligibles])</f>
        <v>0</v>
      </c>
      <c r="D41" s="90">
        <f>SUM(Tableau15[Montant des dépenses non éligibles])</f>
        <v>0</v>
      </c>
      <c r="E41" s="90">
        <f>SUM(Tableau15[[Montant des dépenses éligibles raisonnables ]])</f>
        <v>0</v>
      </c>
      <c r="F41" s="90">
        <f>SUM(Tableau15[Montant total des dépenses écartées])</f>
        <v>0</v>
      </c>
      <c r="G41" s="91">
        <f>SUM(Tableau15[Montant total des dépenses retenues])</f>
        <v>0</v>
      </c>
      <c r="I41" s="89" t="s">
        <v>206</v>
      </c>
      <c r="J41" s="90">
        <f ca="1">SUM(Tableau1524[Montant présenté])</f>
        <v>0</v>
      </c>
      <c r="K41" s="90">
        <f ca="1">SUM(Tableau1524[Montant des dépenses éligibles])</f>
        <v>0</v>
      </c>
      <c r="L41" s="90">
        <f ca="1">SUM(Tableau1524[Montant des dépenses non éligibles])</f>
        <v>0</v>
      </c>
      <c r="M41" s="90">
        <f ca="1">SUM(Tableau1524[[Montant des dépenses éligibles raisonnables ]])</f>
        <v>0</v>
      </c>
      <c r="N41" s="90">
        <f ca="1">SUM(Tableau1524[Montant total des dépenses écartées])</f>
        <v>0</v>
      </c>
      <c r="O41" s="91">
        <f ca="1">SUM(Tableau1524[Montant total des dépenses retenues])</f>
        <v>0</v>
      </c>
      <c r="P41" s="95"/>
    </row>
    <row r="43" spans="1:16" x14ac:dyDescent="0.25">
      <c r="A43" s="2" t="s">
        <v>276</v>
      </c>
    </row>
  </sheetData>
  <sheetProtection algorithmName="SHA-512" hashValue="26zE4rFTAlAIh77933A+Y0Bll1Oeel/sPVHdkXKOepya2AcWNzGPqyD/vrlcnyGdicZHAVuFkFi6xoTMy/2WZA==" saltValue="EhtMzusTOcYZioNWIorX4Q==" spinCount="100000" sheet="1" objects="1" scenarios="1"/>
  <mergeCells count="10">
    <mergeCell ref="B10:F10"/>
    <mergeCell ref="B11:F11"/>
    <mergeCell ref="B12:F12"/>
    <mergeCell ref="A17:C17"/>
    <mergeCell ref="A15:E15"/>
    <mergeCell ref="A3:F3"/>
    <mergeCell ref="B5:F5"/>
    <mergeCell ref="B6:F6"/>
    <mergeCell ref="B8:F8"/>
    <mergeCell ref="B9:F9"/>
  </mergeCells>
  <printOptions horizontalCentered="1"/>
  <pageMargins left="0.19685039370078741" right="0.19685039370078741" top="0.19685039370078741" bottom="0.19685039370078741" header="0" footer="0"/>
  <pageSetup paperSize="9" scale="41" orientation="landscape" r:id="rId1"/>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B7350-5D5E-464B-94F3-C976787A9279}">
  <dimension ref="A1:Q23"/>
  <sheetViews>
    <sheetView workbookViewId="0">
      <selection activeCell="A21" sqref="A21"/>
    </sheetView>
  </sheetViews>
  <sheetFormatPr baseColWidth="10" defaultColWidth="21.7109375" defaultRowHeight="15" x14ac:dyDescent="0.25"/>
  <cols>
    <col min="1" max="6" width="21.7109375" style="1"/>
    <col min="7" max="9" width="6.7109375" style="1" customWidth="1"/>
    <col min="10" max="16384" width="21.7109375" style="1"/>
  </cols>
  <sheetData>
    <row r="1" spans="1:17" x14ac:dyDescent="0.25">
      <c r="B1" s="1" t="s">
        <v>92</v>
      </c>
    </row>
    <row r="2" spans="1:17" x14ac:dyDescent="0.25">
      <c r="B2" s="1" t="s">
        <v>91</v>
      </c>
      <c r="J2" s="1" t="s">
        <v>208</v>
      </c>
      <c r="N2" s="1" t="s">
        <v>209</v>
      </c>
    </row>
    <row r="3" spans="1:17" x14ac:dyDescent="0.25">
      <c r="B3" s="1" t="s">
        <v>87</v>
      </c>
      <c r="C3" s="1" t="s">
        <v>48</v>
      </c>
      <c r="D3" s="1" t="s">
        <v>88</v>
      </c>
      <c r="J3" s="1" t="s">
        <v>87</v>
      </c>
      <c r="K3" s="1" t="s">
        <v>48</v>
      </c>
      <c r="L3" s="1" t="s">
        <v>88</v>
      </c>
      <c r="N3" s="1" t="s">
        <v>87</v>
      </c>
      <c r="O3" s="1" t="s">
        <v>48</v>
      </c>
      <c r="P3" s="1" t="s">
        <v>88</v>
      </c>
    </row>
    <row r="4" spans="1:17" ht="30" x14ac:dyDescent="0.25">
      <c r="B4" s="1" t="s">
        <v>89</v>
      </c>
      <c r="C4" s="159" t="str">
        <f ca="1">IFERROR(VLOOKUP(Tableau20[[#This Row],[N° Majoration]],INDIRECT(CONCATENATE("TAM_",TI)),2,FALSE),"")</f>
        <v>Structure non économique</v>
      </c>
      <c r="D4" s="160">
        <f ca="1">IFERROR(VLOOKUP(Tableau20[[#This Row],[N° Majoration]],INDIRECT(CONCATENATE("TAM_",TI)),3,FALSE),"")</f>
        <v>0.5</v>
      </c>
      <c r="J4" s="1" t="s">
        <v>89</v>
      </c>
      <c r="K4" s="1" t="s">
        <v>93</v>
      </c>
      <c r="L4" s="161">
        <v>0</v>
      </c>
      <c r="N4" s="1" t="s">
        <v>89</v>
      </c>
      <c r="O4" s="1" t="s">
        <v>215</v>
      </c>
      <c r="P4" s="161">
        <v>0.5</v>
      </c>
      <c r="Q4" s="161"/>
    </row>
    <row r="5" spans="1:17" x14ac:dyDescent="0.25">
      <c r="B5" s="1" t="s">
        <v>90</v>
      </c>
      <c r="C5" s="1" t="str">
        <f ca="1">IFERROR(VLOOKUP(Tableau20[[#This Row],[N° Majoration]],INDIRECT(CONCATENATE("TAM_",TI)),2,FALSE),"")</f>
        <v>Structure économique</v>
      </c>
      <c r="D5" s="160">
        <f ca="1">IFERROR(VLOOKUP(Tableau20[[#This Row],[N° Majoration]],INDIRECT(CONCATENATE("TAM_",TI)),3,FALSE),"")</f>
        <v>0</v>
      </c>
      <c r="N5" s="1" t="s">
        <v>90</v>
      </c>
      <c r="O5" s="1" t="s">
        <v>226</v>
      </c>
      <c r="P5" s="161">
        <v>0</v>
      </c>
    </row>
    <row r="6" spans="1:17" x14ac:dyDescent="0.25">
      <c r="C6" s="1" t="str">
        <f ca="1">IFERROR(VLOOKUP(Tableau20[[#This Row],[N° Majoration]],INDIRECT(CONCATENATE("TAM_",TI)),2,FALSE),"")</f>
        <v/>
      </c>
      <c r="D6" s="161" t="str">
        <f ca="1">IFERROR(VLOOKUP(Tableau20[[#This Row],[N° Majoration]],INDIRECT(CONCATENATE("TAM_",TI)),3,FALSE),"")</f>
        <v/>
      </c>
      <c r="F6" s="159"/>
    </row>
    <row r="7" spans="1:17" x14ac:dyDescent="0.25">
      <c r="C7" s="1" t="str">
        <f ca="1">IFERROR(VLOOKUP(Tableau20[[#This Row],[N° Majoration]],INDIRECT(CONCATENATE("TAM_",TI)),2,FALSE),"")</f>
        <v/>
      </c>
      <c r="D7" s="161" t="str">
        <f ca="1">IFERROR(VLOOKUP(Tableau20[[#This Row],[N° Majoration]],INDIRECT(CONCATENATE("TAM_",TI)),3,FALSE),"")</f>
        <v/>
      </c>
    </row>
    <row r="8" spans="1:17" ht="30" x14ac:dyDescent="0.25">
      <c r="B8" s="1" t="s">
        <v>217</v>
      </c>
      <c r="C8" s="1" t="str">
        <f>CONCATENATE("COFI_",TI,"[Filière]")</f>
        <v>COFI_TI_78_011[Filière]</v>
      </c>
      <c r="J8" s="1" t="s">
        <v>213</v>
      </c>
    </row>
    <row r="9" spans="1:17" x14ac:dyDescent="0.25">
      <c r="J9" s="1" t="s">
        <v>210</v>
      </c>
      <c r="K9" s="1" t="s">
        <v>22</v>
      </c>
      <c r="L9" s="1" t="s">
        <v>96</v>
      </c>
      <c r="M9" s="1" t="s">
        <v>97</v>
      </c>
      <c r="N9" s="1" t="s">
        <v>98</v>
      </c>
      <c r="O9" s="1" t="s">
        <v>23</v>
      </c>
    </row>
    <row r="10" spans="1:17" ht="30" x14ac:dyDescent="0.25">
      <c r="J10" s="1" t="s">
        <v>248</v>
      </c>
      <c r="K10" s="160"/>
      <c r="L10" s="160"/>
      <c r="M10" s="160">
        <v>0.06</v>
      </c>
      <c r="N10" s="160"/>
      <c r="O10" s="160">
        <v>0.14000000000000001</v>
      </c>
    </row>
    <row r="11" spans="1:17" x14ac:dyDescent="0.25">
      <c r="J11" s="1" t="s">
        <v>211</v>
      </c>
      <c r="K11" s="160">
        <v>0.2</v>
      </c>
      <c r="L11" s="160"/>
      <c r="M11" s="160"/>
      <c r="N11" s="160"/>
      <c r="O11" s="160"/>
    </row>
    <row r="12" spans="1:17" x14ac:dyDescent="0.25">
      <c r="J12" s="1" t="s">
        <v>212</v>
      </c>
      <c r="K12" s="160"/>
      <c r="L12" s="160"/>
      <c r="M12" s="160">
        <v>0.2</v>
      </c>
      <c r="N12" s="160"/>
      <c r="O12" s="160"/>
    </row>
    <row r="16" spans="1:17" ht="45" x14ac:dyDescent="0.25">
      <c r="A16" s="1" t="s">
        <v>218</v>
      </c>
      <c r="J16" s="1" t="s">
        <v>214</v>
      </c>
    </row>
    <row r="17" spans="1:15" x14ac:dyDescent="0.25">
      <c r="J17" s="1" t="s">
        <v>210</v>
      </c>
      <c r="K17" s="1" t="s">
        <v>22</v>
      </c>
      <c r="L17" s="1" t="s">
        <v>96</v>
      </c>
      <c r="M17" s="1" t="s">
        <v>97</v>
      </c>
      <c r="N17" s="1" t="s">
        <v>98</v>
      </c>
      <c r="O17" s="1" t="s">
        <v>23</v>
      </c>
    </row>
    <row r="18" spans="1:15" x14ac:dyDescent="0.25">
      <c r="A18" s="1" t="s">
        <v>210</v>
      </c>
      <c r="B18" s="1" t="s">
        <v>22</v>
      </c>
      <c r="C18" s="1" t="s">
        <v>96</v>
      </c>
      <c r="D18" s="1" t="s">
        <v>97</v>
      </c>
      <c r="E18" s="1" t="s">
        <v>98</v>
      </c>
      <c r="F18" s="1" t="s">
        <v>23</v>
      </c>
      <c r="J18" s="1" t="s">
        <v>211</v>
      </c>
      <c r="K18" s="160">
        <v>0.2</v>
      </c>
      <c r="L18" s="160"/>
      <c r="M18" s="160"/>
      <c r="N18" s="160"/>
      <c r="O18" s="160"/>
    </row>
    <row r="19" spans="1:15" ht="30" x14ac:dyDescent="0.25">
      <c r="A19" s="1" t="s">
        <v>248</v>
      </c>
      <c r="B19" s="160">
        <f ca="1">IFERROR(VLOOKUP(A19,INDIRECT(CONCATENATE("COFI_",TI)),2,FALSE),0)</f>
        <v>0</v>
      </c>
      <c r="C19" s="160">
        <f ca="1">IFERROR(VLOOKUP(A19,INDIRECT(CONCATENATE("COFI_",TI)),3,FALSE),0)</f>
        <v>0</v>
      </c>
      <c r="D19" s="160">
        <f ca="1">IFERROR(VLOOKUP(A19,INDIRECT(CONCATENATE("COFI_",TI)),4,FALSE),0)</f>
        <v>0</v>
      </c>
      <c r="E19" s="160">
        <f ca="1">IFERROR(VLOOKUP(A19,INDIRECT(CONCATENATE("COFI_",TI)),5,FALSE),0)</f>
        <v>0</v>
      </c>
      <c r="F19" s="160">
        <f ca="1">IFERROR(VLOOKUP(A19,INDIRECT(CONCATENATE("COFI_",TI)),6,FALSE),0)</f>
        <v>0</v>
      </c>
      <c r="J19" s="1" t="s">
        <v>212</v>
      </c>
      <c r="K19" s="160"/>
      <c r="L19" s="160"/>
      <c r="M19" s="160">
        <v>0.2</v>
      </c>
      <c r="N19" s="160"/>
      <c r="O19" s="160"/>
    </row>
    <row r="20" spans="1:15" x14ac:dyDescent="0.25">
      <c r="A20" s="1" t="s">
        <v>211</v>
      </c>
      <c r="B20" s="160">
        <f ca="1">IFERROR(VLOOKUP(A20,INDIRECT(CONCATENATE("COFI_",TI)),2,FALSE),0)</f>
        <v>0.2</v>
      </c>
      <c r="C20" s="160">
        <f ca="1">IFERROR(VLOOKUP(A20,INDIRECT(CONCATENATE("COFI_",TI)),3,FALSE),0)</f>
        <v>0</v>
      </c>
      <c r="D20" s="160">
        <f ca="1">IFERROR(VLOOKUP(A20,INDIRECT(CONCATENATE("COFI_",TI)),4,FALSE),0)</f>
        <v>0</v>
      </c>
      <c r="E20" s="160">
        <f ca="1">IFERROR(VLOOKUP(A20,INDIRECT(CONCATENATE("COFI_",TI)),5,FALSE),0)</f>
        <v>0</v>
      </c>
      <c r="F20" s="160">
        <f ca="1">IFERROR(VLOOKUP(A20,INDIRECT(CONCATENATE("COFI_",TI)),6,FALSE),0)</f>
        <v>0</v>
      </c>
      <c r="J20" s="1" t="s">
        <v>216</v>
      </c>
      <c r="K20" s="160"/>
      <c r="L20" s="160"/>
      <c r="M20" s="160"/>
      <c r="N20" s="160"/>
      <c r="O20" s="160"/>
    </row>
    <row r="21" spans="1:15" x14ac:dyDescent="0.25">
      <c r="A21" s="1" t="s">
        <v>212</v>
      </c>
      <c r="B21" s="160">
        <f ca="1">IFERROR(VLOOKUP(A21,INDIRECT(CONCATENATE("COFI_",TI)),2,FALSE),0)</f>
        <v>0</v>
      </c>
      <c r="C21" s="160">
        <f ca="1">IFERROR(VLOOKUP(A21,INDIRECT(CONCATENATE("COFI_",TI)),3,FALSE),0)</f>
        <v>0</v>
      </c>
      <c r="D21" s="160">
        <f ca="1">IFERROR(VLOOKUP(A21,INDIRECT(CONCATENATE("COFI_",TI)),4,FALSE),0)</f>
        <v>0.2</v>
      </c>
      <c r="E21" s="160">
        <f ca="1">IFERROR(VLOOKUP(A21,INDIRECT(CONCATENATE("COFI_",TI)),5,FALSE),0)</f>
        <v>0</v>
      </c>
      <c r="F21" s="160">
        <f ca="1">IFERROR(VLOOKUP(A21,INDIRECT(CONCATENATE("COFI_",TI)),6,FALSE),0)</f>
        <v>0</v>
      </c>
    </row>
    <row r="23" spans="1:15" x14ac:dyDescent="0.25">
      <c r="D23" s="161"/>
      <c r="F23" s="161"/>
    </row>
  </sheetData>
  <sheetProtection algorithmName="SHA-512" hashValue="DsiIKMii2YtKeXf03ln3xygzBnTjU1ZMSv0A4/kxvvH4EU8dWLpu7SVS9Xf4Ec66HVnj9flRR+ohPTN3HL+UvA==" saltValue="me+avtWnZnAIPRoU5XipTQ==" spinCount="100000" sheet="1" objects="1" scenarios="1"/>
  <pageMargins left="0.7" right="0.7" top="0.75" bottom="0.75" header="0.3" footer="0.3"/>
  <tableParts count="6">
    <tablePart r:id="rId1"/>
    <tablePart r:id="rId2"/>
    <tablePart r:id="rId3"/>
    <tablePart r:id="rId4"/>
    <tablePart r:id="rId5"/>
    <tablePart r:id="rId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E19F4-E04E-4ECE-B58E-FAE2D979BDF9}">
  <dimension ref="A1:S30"/>
  <sheetViews>
    <sheetView topLeftCell="G1" workbookViewId="0">
      <selection activeCell="L29" sqref="L29"/>
    </sheetView>
  </sheetViews>
  <sheetFormatPr baseColWidth="10" defaultColWidth="11.42578125" defaultRowHeight="15" x14ac:dyDescent="0.25"/>
  <cols>
    <col min="1" max="2" width="26.42578125" style="29" customWidth="1"/>
    <col min="3" max="3" width="32.140625" style="29" customWidth="1"/>
    <col min="4" max="8" width="14.42578125" style="29" customWidth="1"/>
    <col min="9" max="9" width="6.85546875" style="29" customWidth="1"/>
    <col min="10" max="10" width="26.5703125" style="29" customWidth="1"/>
    <col min="11" max="11" width="5.140625" style="29" customWidth="1"/>
    <col min="12" max="12" width="56.140625" style="29" customWidth="1"/>
    <col min="13" max="13" width="6.140625" style="29" customWidth="1"/>
    <col min="14" max="15" width="11.42578125" style="29"/>
    <col min="16" max="16" width="55.42578125" style="29" customWidth="1"/>
    <col min="17" max="18" width="11.42578125" style="29"/>
    <col min="19" max="19" width="39.5703125" style="29" customWidth="1"/>
    <col min="20" max="16384" width="11.42578125" style="29"/>
  </cols>
  <sheetData>
    <row r="1" spans="1:19" x14ac:dyDescent="0.25">
      <c r="A1" s="29" t="s">
        <v>101</v>
      </c>
    </row>
    <row r="2" spans="1:19" x14ac:dyDescent="0.25">
      <c r="A2" s="29" t="s">
        <v>53</v>
      </c>
    </row>
    <row r="3" spans="1:19" x14ac:dyDescent="0.25">
      <c r="A3" s="29" t="s">
        <v>52</v>
      </c>
      <c r="J3" s="29" t="s">
        <v>50</v>
      </c>
      <c r="L3" s="29" t="s">
        <v>51</v>
      </c>
      <c r="O3" s="29" t="s">
        <v>121</v>
      </c>
      <c r="R3" s="29" t="s">
        <v>124</v>
      </c>
    </row>
    <row r="4" spans="1:19" x14ac:dyDescent="0.25">
      <c r="A4" s="49" t="s">
        <v>47</v>
      </c>
      <c r="B4" s="49" t="s">
        <v>48</v>
      </c>
      <c r="C4" s="49" t="s">
        <v>49</v>
      </c>
      <c r="D4" s="49" t="s">
        <v>85</v>
      </c>
      <c r="E4" s="49" t="s">
        <v>86</v>
      </c>
      <c r="F4" s="49" t="s">
        <v>100</v>
      </c>
      <c r="G4" s="49" t="s">
        <v>99</v>
      </c>
      <c r="H4" s="49" t="s">
        <v>103</v>
      </c>
      <c r="J4" s="64" t="s">
        <v>45</v>
      </c>
      <c r="L4" s="49" t="s">
        <v>46</v>
      </c>
      <c r="O4" s="29" t="s">
        <v>0</v>
      </c>
      <c r="P4" s="29" t="s">
        <v>54</v>
      </c>
      <c r="R4" s="29" t="s">
        <v>0</v>
      </c>
      <c r="S4" s="29" t="s">
        <v>54</v>
      </c>
    </row>
    <row r="5" spans="1:19" x14ac:dyDescent="0.25">
      <c r="A5" s="29" t="s">
        <v>120</v>
      </c>
      <c r="B5" s="29" t="s">
        <v>119</v>
      </c>
      <c r="C5" s="29" t="s">
        <v>121</v>
      </c>
      <c r="D5" s="60">
        <v>1</v>
      </c>
      <c r="E5" s="60">
        <v>1</v>
      </c>
      <c r="F5" s="60" t="s">
        <v>22</v>
      </c>
      <c r="G5" s="60">
        <v>0.2</v>
      </c>
      <c r="H5" s="60"/>
      <c r="J5" s="61" t="s">
        <v>125</v>
      </c>
      <c r="L5" s="29" t="s">
        <v>145</v>
      </c>
      <c r="O5" s="29" t="s">
        <v>161</v>
      </c>
      <c r="P5" s="29" t="s">
        <v>145</v>
      </c>
      <c r="R5" s="29" t="s">
        <v>161</v>
      </c>
      <c r="S5" s="29" t="s">
        <v>162</v>
      </c>
    </row>
    <row r="6" spans="1:19" x14ac:dyDescent="0.25">
      <c r="A6" s="29" t="s">
        <v>123</v>
      </c>
      <c r="B6" s="29" t="s">
        <v>122</v>
      </c>
      <c r="C6" s="29" t="s">
        <v>124</v>
      </c>
      <c r="D6" s="60">
        <v>0.5</v>
      </c>
      <c r="E6" s="60">
        <v>1</v>
      </c>
      <c r="F6" s="60" t="s">
        <v>22</v>
      </c>
      <c r="G6" s="60">
        <v>0.2</v>
      </c>
      <c r="H6" s="60"/>
      <c r="J6" s="61" t="s">
        <v>126</v>
      </c>
      <c r="L6" s="29" t="s">
        <v>55</v>
      </c>
      <c r="O6" s="29" t="s">
        <v>163</v>
      </c>
      <c r="P6" s="29" t="s">
        <v>55</v>
      </c>
      <c r="R6" s="29" t="s">
        <v>163</v>
      </c>
      <c r="S6" s="29" t="s">
        <v>55</v>
      </c>
    </row>
    <row r="7" spans="1:19" x14ac:dyDescent="0.25">
      <c r="J7" s="61" t="s">
        <v>127</v>
      </c>
      <c r="L7" s="29" t="s">
        <v>146</v>
      </c>
      <c r="O7" s="29" t="s">
        <v>164</v>
      </c>
      <c r="P7" s="29" t="s">
        <v>146</v>
      </c>
      <c r="R7" s="29" t="s">
        <v>164</v>
      </c>
      <c r="S7" s="29" t="s">
        <v>146</v>
      </c>
    </row>
    <row r="8" spans="1:19" x14ac:dyDescent="0.25">
      <c r="A8" s="29" t="s">
        <v>94</v>
      </c>
      <c r="J8" s="62" t="s">
        <v>128</v>
      </c>
      <c r="L8" s="29" t="s">
        <v>147</v>
      </c>
      <c r="O8" s="29" t="s">
        <v>165</v>
      </c>
      <c r="P8" s="29" t="s">
        <v>147</v>
      </c>
    </row>
    <row r="9" spans="1:19" x14ac:dyDescent="0.25">
      <c r="A9" s="29" t="s">
        <v>95</v>
      </c>
      <c r="J9" s="65" t="s">
        <v>129</v>
      </c>
      <c r="L9" s="29" t="s">
        <v>148</v>
      </c>
      <c r="O9" s="29" t="s">
        <v>166</v>
      </c>
      <c r="P9" s="29" t="s">
        <v>148</v>
      </c>
    </row>
    <row r="10" spans="1:19" x14ac:dyDescent="0.25">
      <c r="A10" s="29" t="s">
        <v>0</v>
      </c>
      <c r="B10" s="29" t="s">
        <v>29</v>
      </c>
      <c r="E10" s="63"/>
      <c r="F10" s="63"/>
      <c r="G10" s="63"/>
      <c r="J10" s="65" t="s">
        <v>130</v>
      </c>
      <c r="L10" s="29" t="s">
        <v>149</v>
      </c>
      <c r="O10" s="29" t="s">
        <v>167</v>
      </c>
      <c r="P10" s="29" t="s">
        <v>149</v>
      </c>
    </row>
    <row r="11" spans="1:19" x14ac:dyDescent="0.25">
      <c r="A11" s="29">
        <v>1</v>
      </c>
      <c r="B11" s="29" t="s">
        <v>125</v>
      </c>
      <c r="E11" s="63"/>
      <c r="F11" s="63"/>
      <c r="G11" s="63"/>
      <c r="J11" s="83" t="s">
        <v>131</v>
      </c>
      <c r="L11" s="29" t="s">
        <v>150</v>
      </c>
      <c r="O11" s="29" t="s">
        <v>168</v>
      </c>
      <c r="P11" s="29" t="s">
        <v>150</v>
      </c>
    </row>
    <row r="12" spans="1:19" ht="18" customHeight="1" x14ac:dyDescent="0.25">
      <c r="A12" s="29">
        <v>2</v>
      </c>
      <c r="B12" s="29" t="s">
        <v>126</v>
      </c>
      <c r="E12" s="63"/>
      <c r="F12" s="63"/>
      <c r="G12" s="63"/>
      <c r="J12" s="83" t="s">
        <v>132</v>
      </c>
      <c r="L12" s="29" t="s">
        <v>151</v>
      </c>
      <c r="O12" s="29" t="s">
        <v>169</v>
      </c>
      <c r="P12" s="29" t="s">
        <v>151</v>
      </c>
    </row>
    <row r="13" spans="1:19" x14ac:dyDescent="0.25">
      <c r="A13" s="29">
        <v>3</v>
      </c>
      <c r="B13" s="29" t="s">
        <v>127</v>
      </c>
      <c r="E13" s="48"/>
      <c r="F13" s="48"/>
      <c r="G13" s="48"/>
      <c r="I13" s="63"/>
      <c r="J13" s="83" t="s">
        <v>133</v>
      </c>
      <c r="L13" s="29" t="s">
        <v>152</v>
      </c>
      <c r="O13" s="29" t="s">
        <v>170</v>
      </c>
      <c r="P13" s="29" t="s">
        <v>152</v>
      </c>
    </row>
    <row r="14" spans="1:19" x14ac:dyDescent="0.25">
      <c r="A14" s="29">
        <v>4</v>
      </c>
      <c r="B14" s="29" t="s">
        <v>128</v>
      </c>
      <c r="E14" s="48"/>
      <c r="F14" s="48"/>
      <c r="G14" s="48"/>
      <c r="I14" s="63"/>
      <c r="J14" s="83" t="s">
        <v>134</v>
      </c>
      <c r="L14" s="29" t="s">
        <v>153</v>
      </c>
      <c r="O14" s="29" t="s">
        <v>171</v>
      </c>
      <c r="P14" s="29" t="s">
        <v>153</v>
      </c>
    </row>
    <row r="15" spans="1:19" x14ac:dyDescent="0.25">
      <c r="A15" s="29">
        <v>5</v>
      </c>
      <c r="B15" s="47" t="s">
        <v>129</v>
      </c>
      <c r="E15" s="48"/>
      <c r="F15" s="48"/>
      <c r="G15" s="48"/>
      <c r="I15" s="63"/>
      <c r="J15" s="83" t="s">
        <v>135</v>
      </c>
      <c r="L15" s="29" t="s">
        <v>154</v>
      </c>
      <c r="O15" s="29" t="s">
        <v>172</v>
      </c>
      <c r="P15" s="29" t="s">
        <v>154</v>
      </c>
    </row>
    <row r="16" spans="1:19" x14ac:dyDescent="0.25">
      <c r="A16" s="29">
        <v>6</v>
      </c>
      <c r="B16" s="47" t="s">
        <v>130</v>
      </c>
      <c r="E16" s="48"/>
      <c r="F16" s="48"/>
      <c r="G16" s="48"/>
      <c r="I16" s="63"/>
      <c r="J16" s="83" t="s">
        <v>136</v>
      </c>
      <c r="L16" s="29" t="s">
        <v>155</v>
      </c>
      <c r="O16" s="29" t="s">
        <v>173</v>
      </c>
      <c r="P16" s="29" t="s">
        <v>155</v>
      </c>
    </row>
    <row r="17" spans="1:16" x14ac:dyDescent="0.25">
      <c r="A17" s="29">
        <v>7</v>
      </c>
      <c r="B17" s="47" t="s">
        <v>131</v>
      </c>
      <c r="E17" s="63"/>
      <c r="F17" s="63"/>
      <c r="G17" s="63"/>
      <c r="I17" s="63"/>
      <c r="J17" s="83" t="s">
        <v>137</v>
      </c>
      <c r="L17" s="29" t="s">
        <v>156</v>
      </c>
      <c r="O17" s="29" t="s">
        <v>174</v>
      </c>
      <c r="P17" s="29" t="s">
        <v>156</v>
      </c>
    </row>
    <row r="18" spans="1:16" x14ac:dyDescent="0.25">
      <c r="A18" s="29">
        <v>8</v>
      </c>
      <c r="B18" s="47" t="s">
        <v>132</v>
      </c>
      <c r="I18" s="63"/>
      <c r="J18" s="83" t="s">
        <v>138</v>
      </c>
      <c r="L18" s="29" t="s">
        <v>153</v>
      </c>
      <c r="O18" s="29" t="s">
        <v>175</v>
      </c>
      <c r="P18" s="29" t="s">
        <v>153</v>
      </c>
    </row>
    <row r="19" spans="1:16" x14ac:dyDescent="0.25">
      <c r="A19" s="29">
        <v>9</v>
      </c>
      <c r="B19" s="47" t="s">
        <v>133</v>
      </c>
      <c r="I19" s="63"/>
      <c r="J19" s="83" t="s">
        <v>139</v>
      </c>
      <c r="L19" s="29" t="s">
        <v>157</v>
      </c>
      <c r="O19" s="29" t="s">
        <v>176</v>
      </c>
      <c r="P19" s="29" t="s">
        <v>157</v>
      </c>
    </row>
    <row r="20" spans="1:16" x14ac:dyDescent="0.25">
      <c r="A20" s="29">
        <v>10</v>
      </c>
      <c r="B20" s="47" t="s">
        <v>134</v>
      </c>
      <c r="I20" s="63"/>
      <c r="J20" s="83" t="s">
        <v>140</v>
      </c>
      <c r="L20" s="29" t="s">
        <v>158</v>
      </c>
      <c r="O20" s="29" t="s">
        <v>177</v>
      </c>
      <c r="P20" s="29" t="s">
        <v>158</v>
      </c>
    </row>
    <row r="21" spans="1:16" x14ac:dyDescent="0.25">
      <c r="A21" s="29">
        <v>11</v>
      </c>
      <c r="B21" s="47" t="s">
        <v>135</v>
      </c>
      <c r="J21" s="83" t="s">
        <v>141</v>
      </c>
      <c r="L21" s="29" t="s">
        <v>159</v>
      </c>
      <c r="O21" s="29" t="s">
        <v>178</v>
      </c>
      <c r="P21" s="29" t="s">
        <v>159</v>
      </c>
    </row>
    <row r="22" spans="1:16" x14ac:dyDescent="0.25">
      <c r="A22" s="29">
        <v>12</v>
      </c>
      <c r="B22" s="47" t="s">
        <v>136</v>
      </c>
      <c r="J22" s="83" t="s">
        <v>142</v>
      </c>
      <c r="L22" s="29" t="s">
        <v>160</v>
      </c>
      <c r="O22" s="29" t="s">
        <v>179</v>
      </c>
      <c r="P22" s="29" t="s">
        <v>160</v>
      </c>
    </row>
    <row r="23" spans="1:16" x14ac:dyDescent="0.25">
      <c r="A23" s="29">
        <v>13</v>
      </c>
      <c r="B23" s="47" t="s">
        <v>137</v>
      </c>
      <c r="J23" s="83" t="s">
        <v>143</v>
      </c>
    </row>
    <row r="24" spans="1:16" x14ac:dyDescent="0.25">
      <c r="A24" s="29">
        <v>14</v>
      </c>
      <c r="B24" s="47" t="s">
        <v>138</v>
      </c>
      <c r="J24" s="83" t="s">
        <v>144</v>
      </c>
    </row>
    <row r="25" spans="1:16" x14ac:dyDescent="0.25">
      <c r="A25" s="29">
        <v>15</v>
      </c>
      <c r="B25" s="47" t="s">
        <v>139</v>
      </c>
    </row>
    <row r="26" spans="1:16" x14ac:dyDescent="0.25">
      <c r="A26" s="29">
        <v>16</v>
      </c>
      <c r="B26" s="47" t="s">
        <v>140</v>
      </c>
    </row>
    <row r="27" spans="1:16" x14ac:dyDescent="0.25">
      <c r="A27" s="29">
        <v>17</v>
      </c>
      <c r="B27" s="47" t="s">
        <v>141</v>
      </c>
    </row>
    <row r="28" spans="1:16" x14ac:dyDescent="0.25">
      <c r="A28" s="29">
        <v>18</v>
      </c>
      <c r="B28" s="47" t="s">
        <v>142</v>
      </c>
    </row>
    <row r="29" spans="1:16" x14ac:dyDescent="0.25">
      <c r="A29" s="29">
        <v>19</v>
      </c>
      <c r="B29" s="47" t="s">
        <v>143</v>
      </c>
    </row>
    <row r="30" spans="1:16" x14ac:dyDescent="0.25">
      <c r="A30" s="29">
        <v>20</v>
      </c>
      <c r="B30" s="47" t="s">
        <v>144</v>
      </c>
    </row>
  </sheetData>
  <sheetProtection algorithmName="SHA-512" hashValue="Xb4inZzRaCljqYUzd+lghsNKgZgnO8jwwX3cEjTFKvoOGSP4yNLxMxsMJPRGoW6fj5C6U2Z5ERDJoHGneu7unw==" saltValue="GPv2fR/UGIyewohlwoiYXw==" spinCount="100000" sheet="1" objects="1" scenarios="1"/>
  <dataValidations count="1">
    <dataValidation type="list" allowBlank="1" showInputMessage="1" showErrorMessage="1" sqref="F5:F6" xr:uid="{C2CD1365-D4D1-46FD-8A5D-A38960D008AF}">
      <formula1>Noms_Cofinanceurs</formula1>
    </dataValidation>
  </dataValidations>
  <pageMargins left="0.7" right="0.7" top="0.75" bottom="0.75" header="0.3" footer="0.3"/>
  <tableParts count="6">
    <tablePart r:id="rId1"/>
    <tablePart r:id="rId2"/>
    <tablePart r:id="rId3"/>
    <tablePart r:id="rId4"/>
    <tablePart r:id="rId5"/>
    <tablePart r:id="rId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6D3AB-3F5F-4CC6-A794-0337E394D781}">
  <dimension ref="B2:AJ26"/>
  <sheetViews>
    <sheetView workbookViewId="0">
      <selection activeCell="H18" sqref="H18"/>
    </sheetView>
  </sheetViews>
  <sheetFormatPr baseColWidth="10" defaultRowHeight="15" x14ac:dyDescent="0.25"/>
  <cols>
    <col min="2" max="2" width="13.7109375" customWidth="1"/>
    <col min="3" max="3" width="28" customWidth="1"/>
    <col min="4" max="4" width="19.42578125" customWidth="1"/>
    <col min="7" max="7" width="4.42578125" style="2" customWidth="1"/>
    <col min="8" max="8" width="11.42578125" style="2"/>
    <col min="9" max="9" width="31" style="2" customWidth="1"/>
    <col min="11" max="11" width="19.28515625" customWidth="1"/>
    <col min="12" max="15" width="11.42578125" style="2"/>
    <col min="16" max="16" width="19.28515625" style="2" customWidth="1"/>
    <col min="17" max="17" width="19.28515625" customWidth="1"/>
    <col min="21" max="21" width="19.28515625" customWidth="1"/>
    <col min="26" max="26" width="19.28515625" customWidth="1"/>
    <col min="31" max="31" width="19.28515625" customWidth="1"/>
    <col min="32" max="32" width="11.42578125" style="2"/>
    <col min="36" max="36" width="19.28515625" customWidth="1"/>
  </cols>
  <sheetData>
    <row r="2" spans="2:36" x14ac:dyDescent="0.25">
      <c r="B2" s="66" t="str">
        <f>TI</f>
        <v>TI_78_011</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row>
    <row r="3" spans="2:36" x14ac:dyDescent="0.25">
      <c r="B3" s="66"/>
      <c r="C3" s="66"/>
      <c r="D3" s="66"/>
      <c r="E3" s="66"/>
      <c r="F3" s="66"/>
      <c r="G3" s="66"/>
      <c r="H3" s="66" t="s">
        <v>196</v>
      </c>
      <c r="I3" s="66"/>
      <c r="J3" s="66"/>
      <c r="K3" s="66"/>
      <c r="L3" s="66"/>
      <c r="M3" s="66"/>
      <c r="N3" s="66" t="s">
        <v>197</v>
      </c>
      <c r="O3" s="66"/>
      <c r="P3" s="66"/>
      <c r="Q3" s="66"/>
      <c r="R3" s="66"/>
      <c r="S3" s="66"/>
      <c r="T3" s="66"/>
      <c r="U3" s="66"/>
      <c r="V3" s="66"/>
      <c r="W3" s="66"/>
      <c r="X3" s="66"/>
      <c r="Y3" s="66"/>
      <c r="Z3" s="66"/>
      <c r="AA3" s="66"/>
      <c r="AB3" s="66"/>
      <c r="AC3" s="66"/>
      <c r="AD3" s="66"/>
      <c r="AE3" s="66"/>
      <c r="AF3" s="66"/>
      <c r="AG3" s="66"/>
      <c r="AH3" s="66"/>
      <c r="AI3" s="66"/>
      <c r="AJ3" s="66"/>
    </row>
    <row r="4" spans="2:36" x14ac:dyDescent="0.25">
      <c r="B4" s="66"/>
      <c r="C4" s="66"/>
      <c r="D4" s="66"/>
      <c r="E4" s="66"/>
      <c r="F4" s="66"/>
      <c r="G4" s="66"/>
      <c r="H4" s="66" t="s">
        <v>68</v>
      </c>
      <c r="I4" s="66" t="s">
        <v>56</v>
      </c>
      <c r="J4" s="66" t="s">
        <v>1</v>
      </c>
      <c r="K4" s="66" t="s">
        <v>57</v>
      </c>
      <c r="L4" s="66"/>
      <c r="M4" s="66"/>
      <c r="N4" s="66" t="s">
        <v>68</v>
      </c>
      <c r="O4" s="66" t="s">
        <v>56</v>
      </c>
      <c r="P4" s="66" t="s">
        <v>1</v>
      </c>
      <c r="Q4" s="66" t="s">
        <v>57</v>
      </c>
      <c r="R4" s="66"/>
      <c r="S4" s="66"/>
      <c r="T4" s="66"/>
      <c r="U4" s="66"/>
      <c r="V4" s="66"/>
      <c r="W4" s="66"/>
      <c r="X4" s="66"/>
      <c r="Y4" s="66"/>
      <c r="Z4" s="66"/>
      <c r="AA4" s="66"/>
      <c r="AB4" s="66"/>
      <c r="AC4" s="66"/>
      <c r="AD4" s="66"/>
      <c r="AE4" s="66"/>
      <c r="AF4" s="66"/>
      <c r="AG4" s="66"/>
      <c r="AH4" s="66"/>
      <c r="AI4" s="66"/>
      <c r="AJ4" s="66"/>
    </row>
    <row r="5" spans="2:36" ht="30" x14ac:dyDescent="0.25">
      <c r="B5" s="66"/>
      <c r="C5" s="66"/>
      <c r="D5" s="66"/>
      <c r="E5" s="66"/>
      <c r="F5" s="66"/>
      <c r="G5" s="66"/>
      <c r="H5" s="66" t="s">
        <v>59</v>
      </c>
      <c r="I5" s="88" t="s">
        <v>145</v>
      </c>
      <c r="J5" s="66" t="s">
        <v>2</v>
      </c>
      <c r="K5" s="84">
        <v>70.98</v>
      </c>
      <c r="L5" s="66"/>
      <c r="M5" s="66"/>
      <c r="N5" s="66" t="s">
        <v>59</v>
      </c>
      <c r="O5" s="66" t="s">
        <v>162</v>
      </c>
      <c r="P5" s="66" t="s">
        <v>2</v>
      </c>
      <c r="Q5" s="84">
        <v>70.98</v>
      </c>
      <c r="R5" s="66"/>
      <c r="S5" s="66"/>
      <c r="T5" s="66"/>
      <c r="U5" s="66"/>
      <c r="V5" s="66"/>
      <c r="W5" s="66"/>
      <c r="X5" s="66"/>
      <c r="Y5" s="66"/>
      <c r="Z5" s="66"/>
      <c r="AA5" s="66"/>
      <c r="AB5" s="66"/>
      <c r="AC5" s="66"/>
      <c r="AD5" s="66"/>
      <c r="AE5" s="66"/>
      <c r="AF5" s="66"/>
      <c r="AG5" s="66"/>
      <c r="AH5" s="66"/>
      <c r="AI5" s="66"/>
      <c r="AJ5" s="66"/>
    </row>
    <row r="6" spans="2:36" x14ac:dyDescent="0.25">
      <c r="B6" s="66" t="s">
        <v>58</v>
      </c>
      <c r="C6" s="66" t="s">
        <v>72</v>
      </c>
      <c r="D6" s="66"/>
      <c r="E6" s="66"/>
      <c r="F6" s="66"/>
      <c r="G6" s="66"/>
      <c r="H6" s="66" t="s">
        <v>60</v>
      </c>
      <c r="I6" s="85" t="s">
        <v>55</v>
      </c>
      <c r="J6" s="66" t="s">
        <v>2</v>
      </c>
      <c r="K6" s="84">
        <v>52.99</v>
      </c>
      <c r="L6" s="66"/>
      <c r="M6" s="66"/>
      <c r="N6" s="66" t="s">
        <v>60</v>
      </c>
      <c r="O6" s="66" t="s">
        <v>55</v>
      </c>
      <c r="P6" s="66" t="s">
        <v>2</v>
      </c>
      <c r="Q6" s="84">
        <v>52.99</v>
      </c>
      <c r="R6" s="66"/>
      <c r="S6" s="66"/>
      <c r="T6" s="66"/>
      <c r="U6" s="66"/>
      <c r="V6" s="66"/>
      <c r="W6" s="66"/>
      <c r="X6" s="66"/>
      <c r="Y6" s="66"/>
      <c r="Z6" s="66"/>
      <c r="AA6" s="66"/>
      <c r="AB6" s="66"/>
      <c r="AC6" s="66"/>
      <c r="AD6" s="66"/>
      <c r="AE6" s="66"/>
      <c r="AF6" s="66"/>
      <c r="AG6" s="66"/>
      <c r="AH6" s="66"/>
      <c r="AI6" s="66"/>
      <c r="AJ6" s="66"/>
    </row>
    <row r="7" spans="2:36" x14ac:dyDescent="0.25">
      <c r="B7" s="66" t="s">
        <v>70</v>
      </c>
      <c r="C7" s="66" t="s">
        <v>73</v>
      </c>
      <c r="D7" s="66"/>
      <c r="E7" s="66"/>
      <c r="F7" s="66"/>
      <c r="G7" s="66"/>
      <c r="H7" s="66" t="s">
        <v>61</v>
      </c>
      <c r="I7" s="85" t="s">
        <v>146</v>
      </c>
      <c r="J7" s="66" t="s">
        <v>2</v>
      </c>
      <c r="K7" s="84">
        <v>40.26</v>
      </c>
      <c r="L7" s="66"/>
      <c r="M7" s="66"/>
      <c r="N7" s="66" t="s">
        <v>61</v>
      </c>
      <c r="O7" s="66" t="s">
        <v>146</v>
      </c>
      <c r="P7" s="66" t="s">
        <v>2</v>
      </c>
      <c r="Q7" s="84">
        <v>40.26</v>
      </c>
      <c r="R7" s="66"/>
      <c r="S7" s="66"/>
      <c r="T7" s="66"/>
      <c r="U7" s="66"/>
      <c r="V7" s="66"/>
      <c r="W7" s="66"/>
      <c r="X7" s="66"/>
      <c r="Y7" s="66"/>
      <c r="Z7" s="66"/>
      <c r="AA7" s="66"/>
      <c r="AB7" s="66"/>
      <c r="AC7" s="66"/>
      <c r="AD7" s="66"/>
      <c r="AE7" s="66"/>
      <c r="AF7" s="66"/>
      <c r="AG7" s="66"/>
      <c r="AH7" s="66"/>
      <c r="AI7" s="66"/>
      <c r="AJ7" s="66"/>
    </row>
    <row r="8" spans="2:36" x14ac:dyDescent="0.25">
      <c r="B8" s="66" t="s">
        <v>68</v>
      </c>
      <c r="C8" s="66" t="s">
        <v>56</v>
      </c>
      <c r="D8" s="66" t="s">
        <v>69</v>
      </c>
      <c r="E8" s="66" t="s">
        <v>28</v>
      </c>
      <c r="F8" s="66"/>
      <c r="G8" s="66"/>
      <c r="H8" s="66" t="s">
        <v>62</v>
      </c>
      <c r="I8" s="85" t="s">
        <v>147</v>
      </c>
      <c r="J8" s="66" t="s">
        <v>2</v>
      </c>
      <c r="K8" s="84">
        <v>26.89</v>
      </c>
      <c r="L8" s="66"/>
      <c r="M8" s="66"/>
      <c r="R8" s="66"/>
      <c r="S8" s="66"/>
      <c r="T8" s="66"/>
      <c r="U8" s="66"/>
      <c r="V8" s="66"/>
      <c r="W8" s="66"/>
      <c r="X8" s="66"/>
      <c r="Y8" s="66"/>
      <c r="Z8" s="66"/>
      <c r="AA8" s="66"/>
      <c r="AB8" s="66"/>
      <c r="AC8" s="66"/>
      <c r="AD8" s="66"/>
      <c r="AE8" s="66"/>
      <c r="AF8" s="66"/>
      <c r="AG8" s="66"/>
      <c r="AH8" s="66"/>
      <c r="AI8" s="66"/>
      <c r="AJ8" s="66"/>
    </row>
    <row r="9" spans="2:36" x14ac:dyDescent="0.25">
      <c r="B9" s="66" t="s">
        <v>59</v>
      </c>
      <c r="C9" s="66" t="str">
        <f ca="1">IFERROR(VLOOKUP(Tableau24[[#This Row],[N°OCS]],INDIRECT(CONCATENATE("OCS_",TI)),2,FALSE),"")</f>
        <v>Chef de projet/Directeur technique</v>
      </c>
      <c r="D9" s="66" t="str">
        <f ca="1">IFERROR(VLOOKUP(Tableau24[[#This Row],[N°OCS]],INDIRECT(CONCATENATE("OCS_",TI)),3,FALSE),"")</f>
        <v>heure</v>
      </c>
      <c r="E9" s="67">
        <f ca="1">IFERROR(VLOOKUP(Tableau24[[#This Row],[N°OCS]],INDIRECT(CONCATENATE("OCS_",TI)),4,FALSE),0)</f>
        <v>70.98</v>
      </c>
      <c r="F9" s="66"/>
      <c r="G9" s="66"/>
      <c r="H9" s="66" t="s">
        <v>63</v>
      </c>
      <c r="I9" s="85" t="s">
        <v>148</v>
      </c>
      <c r="J9" s="66" t="s">
        <v>2</v>
      </c>
      <c r="K9" s="84">
        <v>5.67</v>
      </c>
      <c r="L9" s="66"/>
      <c r="M9" s="66"/>
      <c r="R9" s="66"/>
      <c r="S9" s="66"/>
      <c r="T9" s="66"/>
      <c r="U9" s="66"/>
      <c r="V9" s="66"/>
      <c r="W9" s="66"/>
      <c r="X9" s="66"/>
      <c r="Y9" s="66"/>
      <c r="Z9" s="66"/>
      <c r="AA9" s="66"/>
      <c r="AB9" s="66"/>
      <c r="AC9" s="66"/>
      <c r="AD9" s="66"/>
      <c r="AE9" s="66"/>
      <c r="AF9" s="66"/>
      <c r="AG9" s="66"/>
      <c r="AH9" s="66"/>
      <c r="AI9" s="66"/>
      <c r="AJ9" s="66"/>
    </row>
    <row r="10" spans="2:36" x14ac:dyDescent="0.25">
      <c r="B10" s="66" t="s">
        <v>60</v>
      </c>
      <c r="C10" s="66" t="str">
        <f ca="1">IFERROR(VLOOKUP(Tableau24[[#This Row],[N°OCS]],INDIRECT(CONCATENATE("OCS_",TI)),2,FALSE),"")</f>
        <v>Ingénieur</v>
      </c>
      <c r="D10" s="66" t="str">
        <f ca="1">IFERROR(VLOOKUP(Tableau24[[#This Row],[N°OCS]],INDIRECT(CONCATENATE("OCS_",TI)),3,FALSE),"")</f>
        <v>heure</v>
      </c>
      <c r="E10" s="67">
        <f ca="1">IFERROR(VLOOKUP(Tableau24[[#This Row],[N°OCS]],INDIRECT(CONCATENATE("OCS_",TI)),4,FALSE),0)</f>
        <v>52.99</v>
      </c>
      <c r="F10" s="66"/>
      <c r="G10" s="66"/>
      <c r="H10" s="66" t="s">
        <v>64</v>
      </c>
      <c r="I10" s="85" t="s">
        <v>149</v>
      </c>
      <c r="J10" s="66" t="s">
        <v>2</v>
      </c>
      <c r="K10" s="84">
        <v>4.92</v>
      </c>
      <c r="L10" s="66"/>
      <c r="M10" s="66"/>
      <c r="R10" s="66"/>
      <c r="S10" s="66"/>
      <c r="T10" s="66"/>
      <c r="U10" s="66"/>
      <c r="V10" s="66"/>
      <c r="W10" s="66"/>
      <c r="X10" s="66"/>
      <c r="Y10" s="66"/>
      <c r="Z10" s="66"/>
      <c r="AA10" s="66"/>
      <c r="AB10" s="66"/>
      <c r="AC10" s="66"/>
      <c r="AD10" s="66"/>
      <c r="AE10" s="66"/>
      <c r="AF10" s="66"/>
      <c r="AG10" s="66"/>
      <c r="AH10" s="66"/>
      <c r="AI10" s="66"/>
      <c r="AJ10" s="66"/>
    </row>
    <row r="11" spans="2:36" x14ac:dyDescent="0.25">
      <c r="B11" s="66" t="s">
        <v>61</v>
      </c>
      <c r="C11" s="66" t="str">
        <f ca="1">IFERROR(VLOOKUP(Tableau24[[#This Row],[N°OCS]],INDIRECT(CONCATENATE("OCS_",TI)),2,FALSE),"")</f>
        <v>Technicien</v>
      </c>
      <c r="D11" s="66" t="str">
        <f ca="1">IFERROR(VLOOKUP(Tableau24[[#This Row],[N°OCS]],INDIRECT(CONCATENATE("OCS_",TI)),3,FALSE),"")</f>
        <v>heure</v>
      </c>
      <c r="E11" s="67">
        <f ca="1">IFERROR(VLOOKUP(Tableau24[[#This Row],[N°OCS]],INDIRECT(CONCATENATE("OCS_",TI)),4,FALSE),0)</f>
        <v>40.26</v>
      </c>
      <c r="F11" s="66"/>
      <c r="G11" s="66"/>
      <c r="H11" s="66" t="s">
        <v>65</v>
      </c>
      <c r="I11" s="85" t="s">
        <v>150</v>
      </c>
      <c r="J11" s="66" t="s">
        <v>2</v>
      </c>
      <c r="K11" s="84">
        <v>7.85</v>
      </c>
      <c r="L11" s="66"/>
      <c r="M11" s="66"/>
      <c r="R11" s="66"/>
      <c r="S11" s="66"/>
      <c r="T11" s="66"/>
      <c r="U11" s="66"/>
      <c r="V11" s="66"/>
      <c r="W11" s="66"/>
      <c r="X11" s="66"/>
      <c r="Y11" s="66"/>
      <c r="Z11" s="66"/>
      <c r="AA11" s="66"/>
      <c r="AB11" s="66"/>
      <c r="AC11" s="66"/>
      <c r="AD11" s="66"/>
      <c r="AE11" s="66"/>
      <c r="AF11" s="66"/>
      <c r="AG11" s="66"/>
      <c r="AH11" s="66"/>
      <c r="AI11" s="66"/>
      <c r="AJ11" s="66"/>
    </row>
    <row r="12" spans="2:36" x14ac:dyDescent="0.25">
      <c r="B12" s="66" t="s">
        <v>62</v>
      </c>
      <c r="C12" s="66" t="str">
        <f ca="1">IFERROR(VLOOKUP(Tableau24[[#This Row],[N°OCS]],INDIRECT(CONCATENATE("OCS_",TI)),2,FALSE),"")</f>
        <v/>
      </c>
      <c r="D12" s="66" t="str">
        <f ca="1">IFERROR(VLOOKUP(Tableau24[[#This Row],[N°OCS]],INDIRECT(CONCATENATE("OCS_",TI)),3,FALSE),"")</f>
        <v/>
      </c>
      <c r="E12" s="67">
        <f ca="1">IFERROR(VLOOKUP(Tableau24[[#This Row],[N°OCS]],INDIRECT(CONCATENATE("OCS_",TI)),4,FALSE),0)</f>
        <v>0</v>
      </c>
      <c r="F12" s="66"/>
      <c r="G12" s="66"/>
      <c r="H12" s="66" t="s">
        <v>66</v>
      </c>
      <c r="I12" s="85" t="s">
        <v>151</v>
      </c>
      <c r="J12" s="66" t="s">
        <v>2</v>
      </c>
      <c r="K12" s="84">
        <v>9.67</v>
      </c>
      <c r="L12" s="66"/>
      <c r="M12" s="66"/>
      <c r="R12" s="66"/>
      <c r="S12" s="66"/>
      <c r="T12" s="66"/>
      <c r="U12" s="66"/>
      <c r="V12" s="66"/>
      <c r="W12" s="66"/>
      <c r="X12" s="66"/>
      <c r="Y12" s="66"/>
      <c r="Z12" s="66"/>
      <c r="AA12" s="66"/>
      <c r="AB12" s="66"/>
      <c r="AC12" s="66"/>
      <c r="AD12" s="66"/>
      <c r="AE12" s="66"/>
      <c r="AF12" s="66"/>
      <c r="AG12" s="66"/>
      <c r="AH12" s="66"/>
      <c r="AI12" s="66"/>
      <c r="AJ12" s="66"/>
    </row>
    <row r="13" spans="2:36" x14ac:dyDescent="0.25">
      <c r="B13" s="66" t="s">
        <v>63</v>
      </c>
      <c r="C13" s="66" t="str">
        <f ca="1">IFERROR(VLOOKUP(Tableau24[[#This Row],[N°OCS]],INDIRECT(CONCATENATE("OCS_",TI)),2,FALSE),"")</f>
        <v/>
      </c>
      <c r="D13" s="66" t="str">
        <f ca="1">IFERROR(VLOOKUP(Tableau24[[#This Row],[N°OCS]],INDIRECT(CONCATENATE("OCS_",TI)),3,FALSE),"")</f>
        <v/>
      </c>
      <c r="E13" s="67">
        <f ca="1">IFERROR(VLOOKUP(Tableau24[[#This Row],[N°OCS]],INDIRECT(CONCATENATE("OCS_",TI)),4,FALSE),0)</f>
        <v>0</v>
      </c>
      <c r="F13" s="66"/>
      <c r="G13" s="66"/>
      <c r="H13" s="66" t="s">
        <v>67</v>
      </c>
      <c r="I13" s="85" t="s">
        <v>152</v>
      </c>
      <c r="J13" s="66" t="s">
        <v>2</v>
      </c>
      <c r="K13" s="84">
        <v>18.27</v>
      </c>
      <c r="L13" s="66"/>
      <c r="M13" s="66"/>
      <c r="R13" s="66"/>
      <c r="S13" s="66"/>
      <c r="T13" s="66"/>
      <c r="U13" s="66"/>
      <c r="V13" s="66"/>
      <c r="W13" s="66"/>
      <c r="X13" s="66"/>
      <c r="Y13" s="66"/>
      <c r="Z13" s="66"/>
      <c r="AA13" s="66"/>
      <c r="AB13" s="66"/>
      <c r="AC13" s="66"/>
      <c r="AD13" s="66"/>
      <c r="AE13" s="66"/>
      <c r="AF13" s="66"/>
      <c r="AG13" s="66"/>
      <c r="AH13" s="66"/>
      <c r="AI13" s="66"/>
      <c r="AJ13" s="66"/>
    </row>
    <row r="14" spans="2:36" x14ac:dyDescent="0.25">
      <c r="B14" s="66" t="s">
        <v>64</v>
      </c>
      <c r="C14" s="66" t="str">
        <f ca="1">IFERROR(VLOOKUP(Tableau24[[#This Row],[N°OCS]],INDIRECT(CONCATENATE("OCS_",TI)),2,FALSE),"")</f>
        <v/>
      </c>
      <c r="D14" s="66" t="str">
        <f ca="1">IFERROR(VLOOKUP(Tableau24[[#This Row],[N°OCS]],INDIRECT(CONCATENATE("OCS_",TI)),3,FALSE),"")</f>
        <v/>
      </c>
      <c r="E14" s="67">
        <f ca="1">IFERROR(VLOOKUP(Tableau24[[#This Row],[N°OCS]],INDIRECT(CONCATENATE("OCS_",TI)),4,FALSE),0)</f>
        <v>0</v>
      </c>
      <c r="F14" s="66"/>
      <c r="G14" s="66"/>
      <c r="H14" s="66" t="s">
        <v>71</v>
      </c>
      <c r="I14" s="85" t="s">
        <v>153</v>
      </c>
      <c r="J14" s="66" t="s">
        <v>2</v>
      </c>
      <c r="K14" s="84">
        <v>7.12</v>
      </c>
      <c r="L14" s="66"/>
      <c r="M14" s="66"/>
      <c r="R14" s="66"/>
      <c r="S14" s="66"/>
      <c r="T14" s="66"/>
      <c r="U14" s="66"/>
      <c r="V14" s="66"/>
      <c r="W14" s="66"/>
      <c r="X14" s="66"/>
      <c r="Y14" s="66"/>
      <c r="Z14" s="66"/>
      <c r="AA14" s="66"/>
      <c r="AB14" s="66"/>
      <c r="AC14" s="66"/>
      <c r="AD14" s="66"/>
      <c r="AE14" s="66"/>
      <c r="AF14" s="66"/>
      <c r="AG14" s="66"/>
      <c r="AH14" s="66"/>
      <c r="AI14" s="66"/>
      <c r="AJ14" s="66"/>
    </row>
    <row r="15" spans="2:36" x14ac:dyDescent="0.25">
      <c r="B15" s="66" t="s">
        <v>65</v>
      </c>
      <c r="C15" s="66" t="str">
        <f ca="1">IFERROR(VLOOKUP(Tableau24[[#This Row],[N°OCS]],INDIRECT(CONCATENATE("OCS_",TI)),2,FALSE),"")</f>
        <v/>
      </c>
      <c r="D15" s="66" t="str">
        <f ca="1">IFERROR(VLOOKUP(Tableau24[[#This Row],[N°OCS]],INDIRECT(CONCATENATE("OCS_",TI)),3,FALSE),"")</f>
        <v/>
      </c>
      <c r="E15" s="67">
        <f ca="1">IFERROR(VLOOKUP(Tableau24[[#This Row],[N°OCS]],INDIRECT(CONCATENATE("OCS_",TI)),4,FALSE),0)</f>
        <v>0</v>
      </c>
      <c r="F15" s="66"/>
      <c r="G15" s="66"/>
      <c r="H15" s="66" t="s">
        <v>187</v>
      </c>
      <c r="I15" s="85" t="s">
        <v>154</v>
      </c>
      <c r="J15" s="66" t="s">
        <v>2</v>
      </c>
      <c r="K15" s="84">
        <v>9.31</v>
      </c>
      <c r="L15" s="66"/>
      <c r="M15" s="66"/>
      <c r="R15" s="66"/>
      <c r="S15" s="66"/>
      <c r="T15" s="66"/>
      <c r="U15" s="66"/>
      <c r="V15" s="66"/>
      <c r="W15" s="66"/>
      <c r="X15" s="66"/>
      <c r="Y15" s="66"/>
      <c r="Z15" s="66"/>
      <c r="AA15" s="66"/>
      <c r="AB15" s="66"/>
      <c r="AC15" s="66"/>
      <c r="AD15" s="66"/>
      <c r="AE15" s="66"/>
      <c r="AF15" s="66"/>
      <c r="AG15" s="66"/>
      <c r="AH15" s="66"/>
      <c r="AI15" s="66"/>
      <c r="AJ15" s="66"/>
    </row>
    <row r="16" spans="2:36" x14ac:dyDescent="0.25">
      <c r="B16" s="66" t="s">
        <v>66</v>
      </c>
      <c r="C16" s="66" t="str">
        <f ca="1">IFERROR(VLOOKUP(Tableau24[[#This Row],[N°OCS]],INDIRECT(CONCATENATE("OCS_",TI)),2,FALSE),"")</f>
        <v/>
      </c>
      <c r="D16" s="66" t="str">
        <f ca="1">IFERROR(VLOOKUP(Tableau24[[#This Row],[N°OCS]],INDIRECT(CONCATENATE("OCS_",TI)),3,FALSE),"")</f>
        <v/>
      </c>
      <c r="E16" s="67">
        <f ca="1">IFERROR(VLOOKUP(Tableau24[[#This Row],[N°OCS]],INDIRECT(CONCATENATE("OCS_",TI)),4,FALSE),0)</f>
        <v>0</v>
      </c>
      <c r="F16" s="66"/>
      <c r="G16" s="66"/>
      <c r="H16" s="66" t="s">
        <v>188</v>
      </c>
      <c r="I16" s="85" t="s">
        <v>155</v>
      </c>
      <c r="J16" s="66" t="s">
        <v>2</v>
      </c>
      <c r="K16" s="84">
        <v>11.14</v>
      </c>
      <c r="L16" s="66"/>
      <c r="M16" s="66"/>
      <c r="R16" s="66"/>
      <c r="S16" s="66"/>
      <c r="T16" s="66"/>
      <c r="U16" s="66"/>
      <c r="V16" s="66"/>
      <c r="W16" s="66"/>
      <c r="X16" s="66"/>
      <c r="Y16" s="66"/>
      <c r="Z16" s="66"/>
      <c r="AA16" s="66"/>
      <c r="AB16" s="66"/>
      <c r="AC16" s="66"/>
      <c r="AD16" s="66"/>
      <c r="AE16" s="66"/>
      <c r="AF16" s="66"/>
      <c r="AG16" s="66"/>
      <c r="AH16" s="66"/>
      <c r="AI16" s="66"/>
      <c r="AJ16" s="66"/>
    </row>
    <row r="17" spans="2:36" x14ac:dyDescent="0.25">
      <c r="B17" s="66" t="s">
        <v>67</v>
      </c>
      <c r="C17" s="66" t="str">
        <f ca="1">IFERROR(VLOOKUP(Tableau24[[#This Row],[N°OCS]],INDIRECT(CONCATENATE("OCS_",TI)),2,FALSE),"")</f>
        <v/>
      </c>
      <c r="D17" s="66" t="str">
        <f ca="1">IFERROR(VLOOKUP(Tableau24[[#This Row],[N°OCS]],INDIRECT(CONCATENATE("OCS_",TI)),3,FALSE),"")</f>
        <v/>
      </c>
      <c r="E17" s="67">
        <f ca="1">IFERROR(VLOOKUP(Tableau24[[#This Row],[N°OCS]],INDIRECT(CONCATENATE("OCS_",TI)),4,FALSE),0)</f>
        <v>0</v>
      </c>
      <c r="F17" s="66"/>
      <c r="G17" s="66"/>
      <c r="H17" s="66" t="s">
        <v>189</v>
      </c>
      <c r="I17" s="85" t="s">
        <v>156</v>
      </c>
      <c r="J17" s="66" t="s">
        <v>2</v>
      </c>
      <c r="K17" s="84">
        <v>18.27</v>
      </c>
      <c r="L17" s="66"/>
      <c r="M17" s="66"/>
      <c r="R17" s="66"/>
      <c r="S17" s="66"/>
      <c r="T17" s="66"/>
      <c r="U17" s="66"/>
      <c r="V17" s="66"/>
      <c r="W17" s="66"/>
      <c r="X17" s="66"/>
      <c r="Y17" s="66"/>
      <c r="Z17" s="66"/>
      <c r="AA17" s="66"/>
      <c r="AB17" s="66"/>
      <c r="AC17" s="66"/>
      <c r="AD17" s="66"/>
      <c r="AE17" s="66"/>
      <c r="AF17" s="66"/>
      <c r="AG17" s="66"/>
      <c r="AH17" s="66"/>
      <c r="AI17" s="66"/>
      <c r="AJ17" s="66"/>
    </row>
    <row r="18" spans="2:36" x14ac:dyDescent="0.25">
      <c r="B18" s="66" t="s">
        <v>71</v>
      </c>
      <c r="C18" s="68" t="str">
        <f ca="1">IFERROR(VLOOKUP(Tableau24[[#This Row],[N°OCS]],INDIRECT(CONCATENATE("OCS_",TI)),2,FALSE),"")</f>
        <v/>
      </c>
      <c r="D18" s="68" t="str">
        <f ca="1">IFERROR(VLOOKUP(Tableau24[[#This Row],[N°OCS]],INDIRECT(CONCATENATE("OCS_",TI)),3,FALSE),"")</f>
        <v/>
      </c>
      <c r="E18" s="67">
        <f ca="1">IFERROR(VLOOKUP(Tableau24[[#This Row],[N°OCS]],INDIRECT(CONCATENATE("OCS_",TI)),4,FALSE),0)</f>
        <v>0</v>
      </c>
      <c r="F18" s="66"/>
      <c r="G18" s="66"/>
      <c r="H18" s="66" t="s">
        <v>190</v>
      </c>
      <c r="I18" s="85" t="s">
        <v>153</v>
      </c>
      <c r="J18" s="66" t="s">
        <v>2</v>
      </c>
      <c r="K18" s="84">
        <v>10.050000000000001</v>
      </c>
      <c r="L18" s="66"/>
      <c r="M18" s="66"/>
      <c r="R18" s="66"/>
      <c r="S18" s="66"/>
      <c r="T18" s="66"/>
      <c r="U18" s="66"/>
      <c r="V18" s="66"/>
      <c r="W18" s="66"/>
      <c r="X18" s="66"/>
      <c r="Y18" s="66"/>
      <c r="Z18" s="66"/>
      <c r="AA18" s="66"/>
      <c r="AB18" s="66"/>
      <c r="AC18" s="66"/>
      <c r="AD18" s="66"/>
      <c r="AE18" s="66"/>
      <c r="AF18" s="66"/>
      <c r="AG18" s="66"/>
      <c r="AH18" s="66"/>
      <c r="AI18" s="66"/>
      <c r="AJ18" s="66"/>
    </row>
    <row r="19" spans="2:36" x14ac:dyDescent="0.25">
      <c r="B19" s="66" t="s">
        <v>187</v>
      </c>
      <c r="C19" s="68" t="str">
        <f ca="1">IFERROR(VLOOKUP(Tableau24[[#This Row],[N°OCS]],INDIRECT(CONCATENATE("OCS_",TI)),2,FALSE),"")</f>
        <v/>
      </c>
      <c r="D19" s="68" t="str">
        <f ca="1">IFERROR(VLOOKUP(Tableau24[[#This Row],[N°OCS]],INDIRECT(CONCATENATE("OCS_",TI)),3,FALSE),"")</f>
        <v/>
      </c>
      <c r="E19" s="67">
        <f ca="1">IFERROR(VLOOKUP(Tableau24[[#This Row],[N°OCS]],INDIRECT(CONCATENATE("OCS_",TI)),4,FALSE),0)</f>
        <v>0</v>
      </c>
      <c r="F19" s="66"/>
      <c r="G19" s="66"/>
      <c r="H19" s="66" t="s">
        <v>191</v>
      </c>
      <c r="I19" s="85" t="s">
        <v>157</v>
      </c>
      <c r="J19" s="66" t="s">
        <v>2</v>
      </c>
      <c r="K19" s="84">
        <v>12.23</v>
      </c>
      <c r="L19" s="66"/>
      <c r="M19" s="66"/>
      <c r="R19" s="66"/>
      <c r="S19" s="66"/>
      <c r="T19" s="66"/>
      <c r="U19" s="66"/>
      <c r="V19" s="66"/>
      <c r="W19" s="66"/>
      <c r="X19" s="66"/>
      <c r="Y19" s="66"/>
      <c r="Z19" s="66"/>
      <c r="AA19" s="66"/>
      <c r="AB19" s="66"/>
      <c r="AC19" s="66"/>
      <c r="AD19" s="66"/>
      <c r="AE19" s="66"/>
      <c r="AF19" s="66"/>
      <c r="AG19" s="66"/>
      <c r="AH19" s="66"/>
      <c r="AI19" s="66"/>
      <c r="AJ19" s="66"/>
    </row>
    <row r="20" spans="2:36" x14ac:dyDescent="0.25">
      <c r="B20" s="66" t="s">
        <v>188</v>
      </c>
      <c r="C20" s="68" t="str">
        <f ca="1">IFERROR(VLOOKUP(Tableau24[[#This Row],[N°OCS]],INDIRECT(CONCATENATE("OCS_",TI)),2,FALSE),"")</f>
        <v/>
      </c>
      <c r="D20" s="68" t="str">
        <f ca="1">IFERROR(VLOOKUP(Tableau24[[#This Row],[N°OCS]],INDIRECT(CONCATENATE("OCS_",TI)),3,FALSE),"")</f>
        <v/>
      </c>
      <c r="E20" s="67">
        <f ca="1">IFERROR(VLOOKUP(Tableau24[[#This Row],[N°OCS]],INDIRECT(CONCATENATE("OCS_",TI)),4,FALSE),0)</f>
        <v>0</v>
      </c>
      <c r="F20" s="66"/>
      <c r="G20" s="66"/>
      <c r="H20" s="66" t="s">
        <v>192</v>
      </c>
      <c r="I20" s="85" t="s">
        <v>158</v>
      </c>
      <c r="J20" s="66" t="s">
        <v>2</v>
      </c>
      <c r="K20" s="84">
        <v>14.25</v>
      </c>
      <c r="L20" s="66"/>
      <c r="M20" s="66"/>
      <c r="R20" s="66"/>
      <c r="S20" s="66"/>
      <c r="T20" s="66"/>
      <c r="U20" s="66"/>
      <c r="V20" s="66"/>
      <c r="W20" s="66"/>
      <c r="X20" s="66"/>
      <c r="Y20" s="66"/>
      <c r="Z20" s="66"/>
      <c r="AA20" s="66"/>
      <c r="AB20" s="66"/>
      <c r="AC20" s="66"/>
      <c r="AD20" s="66"/>
      <c r="AE20" s="66"/>
      <c r="AF20" s="66"/>
      <c r="AG20" s="66"/>
      <c r="AH20" s="66"/>
      <c r="AI20" s="66"/>
      <c r="AJ20" s="66"/>
    </row>
    <row r="21" spans="2:36" x14ac:dyDescent="0.25">
      <c r="B21" s="66" t="s">
        <v>189</v>
      </c>
      <c r="C21" s="68" t="str">
        <f ca="1">IFERROR(VLOOKUP(Tableau24[[#This Row],[N°OCS]],INDIRECT(CONCATENATE("OCS_",TI)),2,FALSE),"")</f>
        <v/>
      </c>
      <c r="D21" s="68" t="str">
        <f ca="1">IFERROR(VLOOKUP(Tableau24[[#This Row],[N°OCS]],INDIRECT(CONCATENATE("OCS_",TI)),3,FALSE),"")</f>
        <v/>
      </c>
      <c r="E21" s="67">
        <f ca="1">IFERROR(VLOOKUP(Tableau24[[#This Row],[N°OCS]],INDIRECT(CONCATENATE("OCS_",TI)),4,FALSE),0)</f>
        <v>0</v>
      </c>
      <c r="F21" s="66"/>
      <c r="G21" s="66"/>
      <c r="H21" s="66" t="s">
        <v>193</v>
      </c>
      <c r="I21" s="85" t="s">
        <v>159</v>
      </c>
      <c r="J21" s="66" t="s">
        <v>2</v>
      </c>
      <c r="K21" s="84">
        <v>18.27</v>
      </c>
      <c r="L21" s="66"/>
      <c r="M21" s="66"/>
      <c r="R21" s="66"/>
      <c r="S21" s="66"/>
      <c r="T21" s="66"/>
      <c r="U21" s="66"/>
      <c r="V21" s="66"/>
      <c r="W21" s="66"/>
      <c r="X21" s="66"/>
      <c r="Y21" s="66"/>
      <c r="Z21" s="66"/>
      <c r="AA21" s="66"/>
      <c r="AB21" s="66"/>
      <c r="AC21" s="66"/>
      <c r="AD21" s="66"/>
      <c r="AE21" s="66"/>
      <c r="AF21" s="66"/>
      <c r="AG21" s="66"/>
      <c r="AH21" s="66"/>
      <c r="AI21" s="66"/>
      <c r="AJ21" s="66"/>
    </row>
    <row r="22" spans="2:36" x14ac:dyDescent="0.25">
      <c r="B22" s="66" t="s">
        <v>190</v>
      </c>
      <c r="C22" s="68" t="str">
        <f ca="1">IFERROR(VLOOKUP(Tableau24[[#This Row],[N°OCS]],INDIRECT(CONCATENATE("OCS_",TI)),2,FALSE),"")</f>
        <v/>
      </c>
      <c r="D22" s="68" t="str">
        <f ca="1">IFERROR(VLOOKUP(Tableau24[[#This Row],[N°OCS]],INDIRECT(CONCATENATE("OCS_",TI)),3,FALSE),"")</f>
        <v/>
      </c>
      <c r="E22" s="67">
        <f ca="1">IFERROR(VLOOKUP(Tableau24[[#This Row],[N°OCS]],INDIRECT(CONCATENATE("OCS_",TI)),4,FALSE),0)</f>
        <v>0</v>
      </c>
      <c r="F22" s="66"/>
      <c r="G22" s="66"/>
      <c r="H22" s="66" t="s">
        <v>194</v>
      </c>
      <c r="I22" s="86" t="s">
        <v>160</v>
      </c>
      <c r="J22" s="66" t="s">
        <v>195</v>
      </c>
      <c r="K22" s="87">
        <v>2123.54</v>
      </c>
      <c r="L22" s="66"/>
      <c r="M22" s="66"/>
      <c r="R22" s="66"/>
      <c r="S22" s="66"/>
      <c r="T22" s="66"/>
      <c r="U22" s="66"/>
      <c r="V22" s="66"/>
      <c r="W22" s="66"/>
      <c r="X22" s="66"/>
      <c r="Y22" s="66"/>
      <c r="Z22" s="66"/>
      <c r="AA22" s="66"/>
      <c r="AB22" s="66"/>
      <c r="AC22" s="66"/>
      <c r="AD22" s="66"/>
      <c r="AE22" s="66"/>
      <c r="AF22" s="66"/>
      <c r="AG22" s="66"/>
      <c r="AH22" s="66"/>
      <c r="AI22" s="66"/>
      <c r="AJ22" s="66"/>
    </row>
    <row r="23" spans="2:36" x14ac:dyDescent="0.25">
      <c r="B23" s="66" t="s">
        <v>191</v>
      </c>
      <c r="C23" s="68" t="str">
        <f ca="1">IFERROR(VLOOKUP(Tableau24[[#This Row],[N°OCS]],INDIRECT(CONCATENATE("OCS_",TI)),2,FALSE),"")</f>
        <v/>
      </c>
      <c r="D23" s="68" t="str">
        <f ca="1">IFERROR(VLOOKUP(Tableau24[[#This Row],[N°OCS]],INDIRECT(CONCATENATE("OCS_",TI)),3,FALSE),"")</f>
        <v/>
      </c>
      <c r="E23" s="67">
        <f ca="1">IFERROR(VLOOKUP(Tableau24[[#This Row],[N°OCS]],INDIRECT(CONCATENATE("OCS_",TI)),4,FALSE),0)</f>
        <v>0</v>
      </c>
      <c r="F23" s="66"/>
      <c r="G23" s="66"/>
      <c r="L23" s="66"/>
      <c r="M23" s="66"/>
      <c r="R23" s="66"/>
      <c r="S23" s="66"/>
      <c r="T23" s="66"/>
      <c r="U23" s="66"/>
      <c r="V23" s="66"/>
      <c r="W23" s="66"/>
      <c r="X23" s="66"/>
      <c r="Y23" s="66"/>
      <c r="Z23" s="66"/>
      <c r="AA23" s="66"/>
      <c r="AB23" s="66"/>
      <c r="AC23" s="66"/>
      <c r="AD23" s="66"/>
      <c r="AE23" s="66"/>
      <c r="AF23" s="66"/>
      <c r="AG23" s="66"/>
      <c r="AH23" s="66"/>
      <c r="AI23" s="66"/>
      <c r="AJ23" s="66"/>
    </row>
    <row r="24" spans="2:36" x14ac:dyDescent="0.25">
      <c r="B24" s="66" t="s">
        <v>192</v>
      </c>
      <c r="C24" s="68" t="str">
        <f ca="1">IFERROR(VLOOKUP(Tableau24[[#This Row],[N°OCS]],INDIRECT(CONCATENATE("OCS_",TI)),2,FALSE),"")</f>
        <v/>
      </c>
      <c r="D24" s="68" t="str">
        <f ca="1">IFERROR(VLOOKUP(Tableau24[[#This Row],[N°OCS]],INDIRECT(CONCATENATE("OCS_",TI)),3,FALSE),"")</f>
        <v/>
      </c>
      <c r="E24" s="67">
        <f ca="1">IFERROR(VLOOKUP(Tableau24[[#This Row],[N°OCS]],INDIRECT(CONCATENATE("OCS_",TI)),4,FALSE),0)</f>
        <v>0</v>
      </c>
    </row>
    <row r="25" spans="2:36" x14ac:dyDescent="0.25">
      <c r="B25" s="66" t="s">
        <v>193</v>
      </c>
      <c r="C25" s="68" t="str">
        <f ca="1">IFERROR(VLOOKUP(Tableau24[[#This Row],[N°OCS]],INDIRECT(CONCATENATE("OCS_",TI)),2,FALSE),"")</f>
        <v/>
      </c>
      <c r="D25" s="68" t="str">
        <f ca="1">IFERROR(VLOOKUP(Tableau24[[#This Row],[N°OCS]],INDIRECT(CONCATENATE("OCS_",TI)),3,FALSE),"")</f>
        <v/>
      </c>
      <c r="E25" s="67">
        <f ca="1">IFERROR(VLOOKUP(Tableau24[[#This Row],[N°OCS]],INDIRECT(CONCATENATE("OCS_",TI)),4,FALSE),0)</f>
        <v>0</v>
      </c>
    </row>
    <row r="26" spans="2:36" x14ac:dyDescent="0.25">
      <c r="B26" s="66" t="s">
        <v>194</v>
      </c>
      <c r="C26" s="68" t="str">
        <f ca="1">IFERROR(VLOOKUP(Tableau24[[#This Row],[N°OCS]],INDIRECT(CONCATENATE("OCS_",TI)),2,FALSE),"")</f>
        <v/>
      </c>
      <c r="D26" s="68" t="str">
        <f ca="1">IFERROR(VLOOKUP(Tableau24[[#This Row],[N°OCS]],INDIRECT(CONCATENATE("OCS_",TI)),3,FALSE),"")</f>
        <v/>
      </c>
      <c r="E26" s="67">
        <f ca="1">IFERROR(VLOOKUP(Tableau24[[#This Row],[N°OCS]],INDIRECT(CONCATENATE("OCS_",TI)),4,FALSE),0)</f>
        <v>0</v>
      </c>
    </row>
  </sheetData>
  <sheetProtection algorithmName="SHA-512" hashValue="8G9h5D255BcC6QjIxQbefqTh4CttFE3oca68dzfnhmXGFMhuVdr82S9XcZJ6KfIjBbJns1i4p4k58idm3GkTgQ==" saltValue="pk4R36qmexvxsetm5TK1KA==" spinCount="100000" sheet="1" objects="1" scenarios="1"/>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59</vt:i4>
      </vt:variant>
    </vt:vector>
  </HeadingPairs>
  <TitlesOfParts>
    <vt:vector size="69" baseType="lpstr">
      <vt:lpstr>Notice accueil</vt:lpstr>
      <vt:lpstr>Fiche Bénéficiaire</vt:lpstr>
      <vt:lpstr>Dépenses OCS</vt:lpstr>
      <vt:lpstr>Indicateurs</vt:lpstr>
      <vt:lpstr>Fiche SI</vt:lpstr>
      <vt:lpstr>Synthese</vt:lpstr>
      <vt:lpstr>Majoration TA</vt:lpstr>
      <vt:lpstr>Postes de dépense</vt:lpstr>
      <vt:lpstr>OCS</vt:lpstr>
      <vt:lpstr>Légende</vt:lpstr>
      <vt:lpstr>Indicateurs!_Hlk119921694</vt:lpstr>
      <vt:lpstr>Indicateurs!BASE_GPD</vt:lpstr>
      <vt:lpstr>BASE_GPD</vt:lpstr>
      <vt:lpstr>Indicateurs!BASE_PD</vt:lpstr>
      <vt:lpstr>BASE_PD</vt:lpstr>
      <vt:lpstr>Libellé_Projet</vt:lpstr>
      <vt:lpstr>Liste_Filières</vt:lpstr>
      <vt:lpstr>Indicateurs!Liste_Grands_Postes</vt:lpstr>
      <vt:lpstr>Liste_Grands_Postes</vt:lpstr>
      <vt:lpstr>Indicateurs!Liste_OCS</vt:lpstr>
      <vt:lpstr>Liste_OCS</vt:lpstr>
      <vt:lpstr>Indicateurs!Liste_TAM</vt:lpstr>
      <vt:lpstr>Liste_TAM</vt:lpstr>
      <vt:lpstr>Montant_projet_présenté</vt:lpstr>
      <vt:lpstr>'Fiche SI'!MT_RETENU_POSTE_1</vt:lpstr>
      <vt:lpstr>Indicateurs!MT_RETENU_POSTE_1</vt:lpstr>
      <vt:lpstr>MT_RETENU_POSTE_1</vt:lpstr>
      <vt:lpstr>N_TI</vt:lpstr>
      <vt:lpstr>Nom_du_bénéficiaire</vt:lpstr>
      <vt:lpstr>Nom_instructeur</vt:lpstr>
      <vt:lpstr>Indicateurs!Noms_OCS</vt:lpstr>
      <vt:lpstr>Noms_OCS</vt:lpstr>
      <vt:lpstr>Indicateurs!Noms_TAM</vt:lpstr>
      <vt:lpstr>Noms_TAM</vt:lpstr>
      <vt:lpstr>Indicateurs!Num_Dispositifs</vt:lpstr>
      <vt:lpstr>Num_Dispositifs</vt:lpstr>
      <vt:lpstr>Num_EUROPAC</vt:lpstr>
      <vt:lpstr>Num_Instruction</vt:lpstr>
      <vt:lpstr>Num_SIRET</vt:lpstr>
      <vt:lpstr>Num_temporaire</vt:lpstr>
      <vt:lpstr>Indicateurs!OCS_Nom_TI_77_071</vt:lpstr>
      <vt:lpstr>OCS_Nom_TI_77_071</vt:lpstr>
      <vt:lpstr>Indicateurs!OCS_Nom_TI_78_011</vt:lpstr>
      <vt:lpstr>OCS_Nom_TI_78_011</vt:lpstr>
      <vt:lpstr>Plage_Action</vt:lpstr>
      <vt:lpstr>Plage_Mt_écarté</vt:lpstr>
      <vt:lpstr>Plage_Mt_Eligible</vt:lpstr>
      <vt:lpstr>Plage_Mt_ineligible</vt:lpstr>
      <vt:lpstr>Plage_Mt_Présente</vt:lpstr>
      <vt:lpstr>Plage_Mt_retenu</vt:lpstr>
      <vt:lpstr>Plage_OCS</vt:lpstr>
      <vt:lpstr>Plage_Qté_retenue</vt:lpstr>
      <vt:lpstr>Service_Instructeur</vt:lpstr>
      <vt:lpstr>TAB_DEPENSES</vt:lpstr>
      <vt:lpstr>Indicateurs!TAB_DISPOSITIFS</vt:lpstr>
      <vt:lpstr>TAB_DISPOSITIFS</vt:lpstr>
      <vt:lpstr>Indicateurs!TAB_GPD</vt:lpstr>
      <vt:lpstr>TAB_GPD</vt:lpstr>
      <vt:lpstr>'Fiche SI'!TAB_GRD_POSTE_1</vt:lpstr>
      <vt:lpstr>Indicateurs!TAB_GRD_POSTE_1</vt:lpstr>
      <vt:lpstr>TAB_GRD_POSTE_1</vt:lpstr>
      <vt:lpstr>TAB_PP_Action</vt:lpstr>
      <vt:lpstr>TAB_PP_Mt</vt:lpstr>
      <vt:lpstr>TI</vt:lpstr>
      <vt:lpstr>'Fiche Bénéficiaire'!Zone_d_impression</vt:lpstr>
      <vt:lpstr>'Fiche SI'!Zone_d_impression</vt:lpstr>
      <vt:lpstr>Indicateurs!Zone_d_impression</vt:lpstr>
      <vt:lpstr>'Notice accueil'!Zone_d_impression</vt:lpstr>
      <vt:lpstr>Synthese!Zone_d_impression</vt:lpstr>
    </vt:vector>
  </TitlesOfParts>
  <Company>RLR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Master_seven</dc:creator>
  <cp:lastModifiedBy>Sarah NOEL-LALA</cp:lastModifiedBy>
  <cp:lastPrinted>2024-04-12T06:08:46Z</cp:lastPrinted>
  <dcterms:created xsi:type="dcterms:W3CDTF">2017-03-15T07:49:35Z</dcterms:created>
  <dcterms:modified xsi:type="dcterms:W3CDTF">2024-06-14T07:02:23Z</dcterms:modified>
</cp:coreProperties>
</file>